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U:\groups\FB\StaffShare\KAtkinson\Drought_Stressor\FINAL_REPORT_TOME\DRAFTS_TOME\Figure and Table Data Files\"/>
    </mc:Choice>
  </mc:AlternateContent>
  <xr:revisionPtr revIDLastSave="0" documentId="13_ncr:1_{BBF4A774-2888-4174-B0FD-3CDDF266A0ED}" xr6:coauthVersionLast="37" xr6:coauthVersionMax="37" xr10:uidLastSave="{00000000-0000-0000-0000-000000000000}"/>
  <bookViews>
    <workbookView xWindow="120" yWindow="135" windowWidth="20730" windowHeight="11760" xr2:uid="{00000000-000D-0000-FFFF-FFFF00000000}"/>
  </bookViews>
  <sheets>
    <sheet name="1.1.2" sheetId="1" r:id="rId1"/>
    <sheet name="1.1.3&amp;4 RAW data" sheetId="7" r:id="rId2"/>
    <sheet name="Fig 1.1.3" sheetId="9" r:id="rId3"/>
    <sheet name="Fig 1.1.4" sheetId="10" r:id="rId4"/>
    <sheet name="1.1.5" sheetId="5" r:id="rId5"/>
    <sheet name="1.1.6" sheetId="2" r:id="rId6"/>
    <sheet name="1.1.7" sheetId="6" r:id="rId7"/>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9" i="7" l="1"/>
  <c r="G68" i="7"/>
  <c r="G67" i="7"/>
  <c r="G66" i="7"/>
  <c r="G65" i="7"/>
  <c r="G64" i="7"/>
  <c r="G63" i="7"/>
  <c r="G62" i="7"/>
  <c r="G61" i="7"/>
  <c r="G60" i="7"/>
  <c r="G59" i="7"/>
  <c r="G58" i="7"/>
  <c r="G57" i="7"/>
  <c r="G56" i="7"/>
  <c r="G55" i="7"/>
  <c r="G54" i="7"/>
  <c r="G53" i="7"/>
  <c r="G52" i="7"/>
  <c r="G51" i="7"/>
  <c r="G50" i="7"/>
  <c r="I49" i="7"/>
  <c r="H49" i="7"/>
  <c r="I48" i="7"/>
  <c r="H48" i="7"/>
  <c r="G48" i="7" s="1"/>
  <c r="I47" i="7"/>
  <c r="G47" i="7" s="1"/>
  <c r="H47" i="7"/>
  <c r="I46" i="7"/>
  <c r="H46" i="7"/>
  <c r="G46" i="7" s="1"/>
  <c r="I45" i="7"/>
  <c r="H45" i="7"/>
  <c r="I44" i="7"/>
  <c r="H44" i="7"/>
  <c r="I43" i="7"/>
  <c r="H43" i="7"/>
  <c r="G43" i="7" s="1"/>
  <c r="I42" i="7"/>
  <c r="H42" i="7"/>
  <c r="G42" i="7"/>
  <c r="I41" i="7"/>
  <c r="G41" i="7" s="1"/>
  <c r="H41" i="7"/>
  <c r="I40" i="7"/>
  <c r="H40" i="7"/>
  <c r="G40" i="7" s="1"/>
  <c r="I39" i="7"/>
  <c r="G39" i="7" s="1"/>
  <c r="H39" i="7"/>
  <c r="G38" i="7"/>
  <c r="G37" i="7"/>
  <c r="G36" i="7"/>
  <c r="G35" i="7"/>
  <c r="G34" i="7"/>
  <c r="G33" i="7"/>
  <c r="G32" i="7"/>
  <c r="G31" i="7"/>
  <c r="G30" i="7"/>
  <c r="G29" i="7"/>
  <c r="G28" i="7"/>
  <c r="G27" i="7"/>
  <c r="G26" i="7"/>
  <c r="G25" i="7"/>
  <c r="G24" i="7"/>
  <c r="G23" i="7"/>
  <c r="G22" i="7"/>
  <c r="G21" i="7"/>
  <c r="G20" i="7"/>
  <c r="G19" i="7"/>
  <c r="G18" i="7"/>
  <c r="G17" i="7"/>
  <c r="G16" i="7"/>
  <c r="I15" i="7"/>
  <c r="H15" i="7"/>
  <c r="G15" i="7" s="1"/>
  <c r="I14" i="7"/>
  <c r="H14" i="7"/>
  <c r="I13" i="7"/>
  <c r="H13" i="7"/>
  <c r="G13" i="7" s="1"/>
  <c r="I12" i="7"/>
  <c r="H12" i="7"/>
  <c r="G12" i="7"/>
  <c r="I11" i="7"/>
  <c r="H11" i="7"/>
  <c r="I10" i="7"/>
  <c r="H10" i="7"/>
  <c r="G10" i="7" s="1"/>
  <c r="I9" i="7"/>
  <c r="G9" i="7" s="1"/>
  <c r="H9" i="7"/>
  <c r="I8" i="7"/>
  <c r="H8" i="7"/>
  <c r="G8" i="7" s="1"/>
  <c r="I7" i="7"/>
  <c r="H7" i="7"/>
  <c r="G7" i="7" s="1"/>
  <c r="I6" i="7"/>
  <c r="H6" i="7"/>
  <c r="I5" i="7"/>
  <c r="H5" i="7"/>
  <c r="G5" i="7" s="1"/>
  <c r="I4" i="7"/>
  <c r="H4" i="7"/>
  <c r="G4" i="7"/>
  <c r="I3" i="7"/>
  <c r="H3" i="7"/>
  <c r="I2" i="7"/>
  <c r="H2" i="7"/>
  <c r="G2" i="7" s="1"/>
  <c r="G45" i="7" l="1"/>
  <c r="G3" i="7"/>
  <c r="G6" i="7"/>
  <c r="G11" i="7"/>
  <c r="G14" i="7"/>
  <c r="G44" i="7"/>
  <c r="G49" i="7"/>
  <c r="D9" i="5"/>
  <c r="D10" i="5"/>
  <c r="D11" i="5"/>
  <c r="D12" i="5"/>
  <c r="D13" i="5"/>
  <c r="D14" i="5"/>
  <c r="D15" i="5"/>
  <c r="D16" i="5"/>
  <c r="D17" i="5"/>
  <c r="H17" i="5" l="1"/>
</calcChain>
</file>

<file path=xl/sharedStrings.xml><?xml version="1.0" encoding="utf-8"?>
<sst xmlns="http://schemas.openxmlformats.org/spreadsheetml/2006/main" count="308" uniqueCount="64">
  <si>
    <t>GNIS_NAME</t>
  </si>
  <si>
    <t>Wheatfield Fork Gualala River</t>
  </si>
  <si>
    <t>Russian River</t>
  </si>
  <si>
    <t>Garcia River</t>
  </si>
  <si>
    <t>Navarro River</t>
  </si>
  <si>
    <t>Albion River</t>
  </si>
  <si>
    <t>Big River</t>
  </si>
  <si>
    <t>Noyo River</t>
  </si>
  <si>
    <t>South Fork Ten Mile River</t>
  </si>
  <si>
    <t>Middle Fork Ten Mile River</t>
  </si>
  <si>
    <t>North Fork Ten Mile River</t>
  </si>
  <si>
    <t>Mattole River</t>
  </si>
  <si>
    <t>Eel River</t>
  </si>
  <si>
    <t>Van Duzen River</t>
  </si>
  <si>
    <t>Mad River</t>
  </si>
  <si>
    <t>Redwood Creek</t>
  </si>
  <si>
    <t>Klamath River</t>
  </si>
  <si>
    <t>Smith River</t>
  </si>
  <si>
    <t>Year</t>
  </si>
  <si>
    <t>Totals</t>
  </si>
  <si>
    <t>Juvenile Steelhead</t>
  </si>
  <si>
    <t>Juvenile Coho</t>
  </si>
  <si>
    <t># of Pools Snorkeled</t>
  </si>
  <si>
    <t xml:space="preserve">% Dry Channel </t>
  </si>
  <si>
    <t xml:space="preserve"> Length of Survey  (m)</t>
  </si>
  <si>
    <t>Watershed</t>
  </si>
  <si>
    <t>Estimate</t>
  </si>
  <si>
    <t>Freshwater Creek</t>
  </si>
  <si>
    <t>Adults/smolt</t>
  </si>
  <si>
    <t>smolts/adult</t>
  </si>
  <si>
    <t>Adults</t>
  </si>
  <si>
    <t>Smolts</t>
  </si>
  <si>
    <t>701*</t>
  </si>
  <si>
    <t>177*</t>
  </si>
  <si>
    <t>2015 Study</t>
  </si>
  <si>
    <t>2016 Study</t>
  </si>
  <si>
    <t>1993 Baseline (NorWest)</t>
  </si>
  <si>
    <t>2080 Climate Change Only Scenario (NorWest)</t>
  </si>
  <si>
    <t>Number of Adult Chinook</t>
  </si>
  <si>
    <t>Study Period Average</t>
  </si>
  <si>
    <t>Juvenile Coho per Pool</t>
  </si>
  <si>
    <t>Juvenile Steelhead per Pool</t>
  </si>
  <si>
    <t xml:space="preserve">Noyo River </t>
  </si>
  <si>
    <t>SD</t>
  </si>
  <si>
    <t>Metric</t>
  </si>
  <si>
    <t>Species</t>
  </si>
  <si>
    <t>Z score</t>
  </si>
  <si>
    <t>pop mean</t>
  </si>
  <si>
    <t>pop SD</t>
  </si>
  <si>
    <t>Abund</t>
  </si>
  <si>
    <t>coho salmon</t>
  </si>
  <si>
    <t>Row Labels</t>
  </si>
  <si>
    <t>MarSurv</t>
  </si>
  <si>
    <t>Humboldt Bay</t>
  </si>
  <si>
    <t>Pudding Creek</t>
  </si>
  <si>
    <t>South Fork Eel River</t>
  </si>
  <si>
    <t>Redd</t>
  </si>
  <si>
    <t>Freshwater Creek marine survival</t>
  </si>
  <si>
    <t>Freshwater Creek abundance</t>
  </si>
  <si>
    <t>Pudding Creek marine survival</t>
  </si>
  <si>
    <t>Pudding Creek abundance</t>
  </si>
  <si>
    <t>Population Average</t>
  </si>
  <si>
    <t>Freshwater Creek and Pudding Creek, juvenile in-stream productivity</t>
  </si>
  <si>
    <t>Redwood Creek adult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</si>
</sst>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9C0006"/>
      <name val="Calibri"/>
      <family val="2"/>
      <scheme val="minor"/>
    </font>
    <font>
      <b/>
      <sz val="12"/>
      <color theme="1"/>
      <name val="Arial"/>
      <family val="2"/>
    </font>
    <font>
      <b/>
      <sz val="12"/>
      <name val="Arial"/>
      <family val="2"/>
    </font>
    <font>
      <sz val="12"/>
      <color theme="1"/>
      <name val="Arial"/>
      <family val="2"/>
    </font>
    <font>
      <sz val="12"/>
      <name val="Arial"/>
      <family val="2"/>
    </font>
    <font>
      <b/>
      <sz val="12"/>
      <color rgb="FF414042"/>
      <name val="Arial"/>
      <family val="2"/>
    </font>
    <font>
      <sz val="12"/>
      <color rgb="FF414042"/>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26" borderId="0" applyNumberFormat="0" applyBorder="0" applyAlignment="0" applyProtection="0"/>
  </cellStyleXfs>
  <cellXfs count="26">
    <xf numFmtId="0" fontId="0" fillId="0" borderId="0" xfId="0"/>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xf numFmtId="0" fontId="22" fillId="0" borderId="0" xfId="0" applyFont="1" applyAlignment="1">
      <alignment horizontal="right"/>
    </xf>
    <xf numFmtId="0" fontId="22" fillId="0" borderId="0" xfId="0" applyFont="1" applyAlignment="1">
      <alignment horizontal="right" vertical="center"/>
    </xf>
    <xf numFmtId="2" fontId="21" fillId="0" borderId="0" xfId="0" applyNumberFormat="1" applyFont="1"/>
    <xf numFmtId="165" fontId="21" fillId="0" borderId="0" xfId="0" applyNumberFormat="1" applyFont="1"/>
    <xf numFmtId="0" fontId="19" fillId="0" borderId="0" xfId="0" applyFont="1"/>
    <xf numFmtId="165" fontId="19" fillId="0" borderId="0" xfId="0" applyNumberFormat="1" applyFont="1"/>
    <xf numFmtId="0" fontId="21" fillId="0" borderId="0" xfId="0" applyFont="1" applyAlignment="1">
      <alignment horizontal="right"/>
    </xf>
    <xf numFmtId="0" fontId="21" fillId="0" borderId="0" xfId="0" applyFont="1" applyAlignment="1">
      <alignment horizontal="center" vertical="center" wrapText="1"/>
    </xf>
    <xf numFmtId="14" fontId="21" fillId="0" borderId="0" xfId="0" applyNumberFormat="1" applyFont="1"/>
    <xf numFmtId="0" fontId="21" fillId="0" borderId="0" xfId="0" applyFont="1" applyBorder="1" applyAlignment="1">
      <alignment horizontal="center" vertical="center" wrapText="1"/>
    </xf>
    <xf numFmtId="0" fontId="21" fillId="0" borderId="0" xfId="0" applyFont="1" applyBorder="1" applyAlignment="1">
      <alignment horizontal="right" vertical="center" wrapText="1"/>
    </xf>
    <xf numFmtId="0" fontId="21" fillId="0" borderId="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1" fillId="0" borderId="0" xfId="0" applyFont="1" applyBorder="1"/>
    <xf numFmtId="1" fontId="21" fillId="0" borderId="0" xfId="0" applyNumberFormat="1" applyFont="1" applyBorder="1" applyAlignment="1">
      <alignment horizontal="center"/>
    </xf>
    <xf numFmtId="1" fontId="21" fillId="0" borderId="0" xfId="0" applyNumberFormat="1" applyFont="1" applyBorder="1"/>
    <xf numFmtId="164" fontId="21" fillId="0" borderId="0" xfId="0" applyNumberFormat="1" applyFont="1" applyBorder="1"/>
    <xf numFmtId="3" fontId="21" fillId="0" borderId="0" xfId="0" applyNumberFormat="1" applyFont="1"/>
    <xf numFmtId="165" fontId="21" fillId="0" borderId="0" xfId="0" applyNumberFormat="1" applyFont="1" applyAlignment="1">
      <alignment horizontal="right"/>
    </xf>
    <xf numFmtId="0" fontId="23" fillId="0" borderId="0" xfId="0" applyFont="1"/>
    <xf numFmtId="0" fontId="24" fillId="0" borderId="0" xfId="0"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42" xr:uid="{00000000-0005-0000-0000-000019000000}"/>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948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3508858267717"/>
          <c:y val="3.806955380577428E-2"/>
          <c:w val="0.88892046697287841"/>
          <c:h val="0.46744006999125109"/>
        </c:manualLayout>
      </c:layout>
      <c:lineChart>
        <c:grouping val="standard"/>
        <c:varyColors val="0"/>
        <c:ser>
          <c:idx val="0"/>
          <c:order val="0"/>
          <c:tx>
            <c:strRef>
              <c:f>'1.1.2'!$B$1</c:f>
              <c:strCache>
                <c:ptCount val="1"/>
                <c:pt idx="0">
                  <c:v>2015 Study</c:v>
                </c:pt>
              </c:strCache>
            </c:strRef>
          </c:tx>
          <c:spPr>
            <a:ln>
              <a:noFill/>
            </a:ln>
          </c:spPr>
          <c:cat>
            <c:strRef>
              <c:f>'1.1.2'!$A$2:$A$18</c:f>
              <c:strCache>
                <c:ptCount val="17"/>
                <c:pt idx="0">
                  <c:v>Noyo River</c:v>
                </c:pt>
                <c:pt idx="1">
                  <c:v>South Fork Ten Mile River</c:v>
                </c:pt>
                <c:pt idx="2">
                  <c:v>Middle Fork Ten Mile River</c:v>
                </c:pt>
                <c:pt idx="3">
                  <c:v>Big River</c:v>
                </c:pt>
                <c:pt idx="4">
                  <c:v>Albion River</c:v>
                </c:pt>
                <c:pt idx="5">
                  <c:v>North Fork Ten Mile River</c:v>
                </c:pt>
                <c:pt idx="6">
                  <c:v>Wheatfield Fork Gualala River</c:v>
                </c:pt>
                <c:pt idx="7">
                  <c:v>Mad River</c:v>
                </c:pt>
                <c:pt idx="8">
                  <c:v>Garcia River</c:v>
                </c:pt>
                <c:pt idx="9">
                  <c:v>Redwood Creek</c:v>
                </c:pt>
                <c:pt idx="10">
                  <c:v>Navarro River</c:v>
                </c:pt>
                <c:pt idx="11">
                  <c:v>Smith River</c:v>
                </c:pt>
                <c:pt idx="12">
                  <c:v>Russian River</c:v>
                </c:pt>
                <c:pt idx="13">
                  <c:v>Van Duzen River</c:v>
                </c:pt>
                <c:pt idx="14">
                  <c:v>Eel River</c:v>
                </c:pt>
                <c:pt idx="15">
                  <c:v>Mattole River</c:v>
                </c:pt>
                <c:pt idx="16">
                  <c:v>Klamath River</c:v>
                </c:pt>
              </c:strCache>
            </c:strRef>
          </c:cat>
          <c:val>
            <c:numRef>
              <c:f>'1.1.2'!$B$2:$B$18</c:f>
              <c:numCache>
                <c:formatCode>General</c:formatCode>
                <c:ptCount val="17"/>
                <c:pt idx="0">
                  <c:v>18.098794354838734</c:v>
                </c:pt>
                <c:pt idx="1">
                  <c:v>15.731237903225825</c:v>
                </c:pt>
                <c:pt idx="2">
                  <c:v>16.478713709677354</c:v>
                </c:pt>
                <c:pt idx="3">
                  <c:v>19.04660416666664</c:v>
                </c:pt>
                <c:pt idx="4">
                  <c:v>15.574692204301067</c:v>
                </c:pt>
                <c:pt idx="5">
                  <c:v>15.645327956989284</c:v>
                </c:pt>
                <c:pt idx="6">
                  <c:v>19.302151209677589</c:v>
                </c:pt>
                <c:pt idx="7">
                  <c:v>21.345376344086127</c:v>
                </c:pt>
                <c:pt idx="8">
                  <c:v>19.712712365591376</c:v>
                </c:pt>
                <c:pt idx="9">
                  <c:v>20.108504704301247</c:v>
                </c:pt>
                <c:pt idx="10">
                  <c:v>20.907291666666623</c:v>
                </c:pt>
                <c:pt idx="11">
                  <c:v>20.321538978494747</c:v>
                </c:pt>
                <c:pt idx="12">
                  <c:v>23.381630376344098</c:v>
                </c:pt>
                <c:pt idx="13">
                  <c:v>21.419610215053826</c:v>
                </c:pt>
                <c:pt idx="14">
                  <c:v>22.20132997311833</c:v>
                </c:pt>
                <c:pt idx="15">
                  <c:v>22.517735215053758</c:v>
                </c:pt>
                <c:pt idx="16">
                  <c:v>21.782987604623642</c:v>
                </c:pt>
              </c:numCache>
            </c:numRef>
          </c:val>
          <c:smooth val="0"/>
          <c:extLst>
            <c:ext xmlns:c16="http://schemas.microsoft.com/office/drawing/2014/chart" uri="{C3380CC4-5D6E-409C-BE32-E72D297353CC}">
              <c16:uniqueId val="{00000000-8C12-476A-B328-8915151C36E5}"/>
            </c:ext>
          </c:extLst>
        </c:ser>
        <c:ser>
          <c:idx val="1"/>
          <c:order val="1"/>
          <c:tx>
            <c:strRef>
              <c:f>'1.1.2'!$C$1</c:f>
              <c:strCache>
                <c:ptCount val="1"/>
                <c:pt idx="0">
                  <c:v>2016 Study</c:v>
                </c:pt>
              </c:strCache>
            </c:strRef>
          </c:tx>
          <c:spPr>
            <a:ln>
              <a:noFill/>
            </a:ln>
          </c:spPr>
          <c:cat>
            <c:strRef>
              <c:f>'1.1.2'!$A$2:$A$18</c:f>
              <c:strCache>
                <c:ptCount val="17"/>
                <c:pt idx="0">
                  <c:v>Noyo River</c:v>
                </c:pt>
                <c:pt idx="1">
                  <c:v>South Fork Ten Mile River</c:v>
                </c:pt>
                <c:pt idx="2">
                  <c:v>Middle Fork Ten Mile River</c:v>
                </c:pt>
                <c:pt idx="3">
                  <c:v>Big River</c:v>
                </c:pt>
                <c:pt idx="4">
                  <c:v>Albion River</c:v>
                </c:pt>
                <c:pt idx="5">
                  <c:v>North Fork Ten Mile River</c:v>
                </c:pt>
                <c:pt idx="6">
                  <c:v>Wheatfield Fork Gualala River</c:v>
                </c:pt>
                <c:pt idx="7">
                  <c:v>Mad River</c:v>
                </c:pt>
                <c:pt idx="8">
                  <c:v>Garcia River</c:v>
                </c:pt>
                <c:pt idx="9">
                  <c:v>Redwood Creek</c:v>
                </c:pt>
                <c:pt idx="10">
                  <c:v>Navarro River</c:v>
                </c:pt>
                <c:pt idx="11">
                  <c:v>Smith River</c:v>
                </c:pt>
                <c:pt idx="12">
                  <c:v>Russian River</c:v>
                </c:pt>
                <c:pt idx="13">
                  <c:v>Van Duzen River</c:v>
                </c:pt>
                <c:pt idx="14">
                  <c:v>Eel River</c:v>
                </c:pt>
                <c:pt idx="15">
                  <c:v>Mattole River</c:v>
                </c:pt>
                <c:pt idx="16">
                  <c:v>Klamath River</c:v>
                </c:pt>
              </c:strCache>
            </c:strRef>
          </c:cat>
          <c:val>
            <c:numRef>
              <c:f>'1.1.2'!$C$2:$C$18</c:f>
              <c:numCache>
                <c:formatCode>General</c:formatCode>
                <c:ptCount val="17"/>
                <c:pt idx="0">
                  <c:v>15.491488686927299</c:v>
                </c:pt>
                <c:pt idx="1">
                  <c:v>14.891329301075301</c:v>
                </c:pt>
                <c:pt idx="2">
                  <c:v>15.273174731182801</c:v>
                </c:pt>
                <c:pt idx="3">
                  <c:v>18.373381048387099</c:v>
                </c:pt>
                <c:pt idx="4">
                  <c:v>14.3007553767108</c:v>
                </c:pt>
                <c:pt idx="5">
                  <c:v>14.9319576612903</c:v>
                </c:pt>
                <c:pt idx="7">
                  <c:v>21.277636424731199</c:v>
                </c:pt>
                <c:pt idx="8">
                  <c:v>18.8012822580645</c:v>
                </c:pt>
                <c:pt idx="9">
                  <c:v>19.853242607526902</c:v>
                </c:pt>
                <c:pt idx="10">
                  <c:v>19.582451612903199</c:v>
                </c:pt>
                <c:pt idx="11">
                  <c:v>20.768372983871</c:v>
                </c:pt>
                <c:pt idx="15">
                  <c:v>21.9591438172043</c:v>
                </c:pt>
                <c:pt idx="16">
                  <c:v>23.382670250907299</c:v>
                </c:pt>
              </c:numCache>
            </c:numRef>
          </c:val>
          <c:smooth val="0"/>
          <c:extLst>
            <c:ext xmlns:c16="http://schemas.microsoft.com/office/drawing/2014/chart" uri="{C3380CC4-5D6E-409C-BE32-E72D297353CC}">
              <c16:uniqueId val="{00000001-8C12-476A-B328-8915151C36E5}"/>
            </c:ext>
          </c:extLst>
        </c:ser>
        <c:ser>
          <c:idx val="2"/>
          <c:order val="2"/>
          <c:tx>
            <c:strRef>
              <c:f>'1.1.2'!$D$1</c:f>
              <c:strCache>
                <c:ptCount val="1"/>
                <c:pt idx="0">
                  <c:v>1993 Baseline (NorWest)</c:v>
                </c:pt>
              </c:strCache>
            </c:strRef>
          </c:tx>
          <c:spPr>
            <a:ln>
              <a:noFill/>
            </a:ln>
          </c:spPr>
          <c:marker>
            <c:spPr>
              <a:solidFill>
                <a:schemeClr val="bg2">
                  <a:lumMod val="50000"/>
                </a:schemeClr>
              </a:solidFill>
              <a:ln>
                <a:noFill/>
              </a:ln>
            </c:spPr>
          </c:marker>
          <c:cat>
            <c:strRef>
              <c:f>'1.1.2'!$A$2:$A$18</c:f>
              <c:strCache>
                <c:ptCount val="17"/>
                <c:pt idx="0">
                  <c:v>Noyo River</c:v>
                </c:pt>
                <c:pt idx="1">
                  <c:v>South Fork Ten Mile River</c:v>
                </c:pt>
                <c:pt idx="2">
                  <c:v>Middle Fork Ten Mile River</c:v>
                </c:pt>
                <c:pt idx="3">
                  <c:v>Big River</c:v>
                </c:pt>
                <c:pt idx="4">
                  <c:v>Albion River</c:v>
                </c:pt>
                <c:pt idx="5">
                  <c:v>North Fork Ten Mile River</c:v>
                </c:pt>
                <c:pt idx="6">
                  <c:v>Wheatfield Fork Gualala River</c:v>
                </c:pt>
                <c:pt idx="7">
                  <c:v>Mad River</c:v>
                </c:pt>
                <c:pt idx="8">
                  <c:v>Garcia River</c:v>
                </c:pt>
                <c:pt idx="9">
                  <c:v>Redwood Creek</c:v>
                </c:pt>
                <c:pt idx="10">
                  <c:v>Navarro River</c:v>
                </c:pt>
                <c:pt idx="11">
                  <c:v>Smith River</c:v>
                </c:pt>
                <c:pt idx="12">
                  <c:v>Russian River</c:v>
                </c:pt>
                <c:pt idx="13">
                  <c:v>Van Duzen River</c:v>
                </c:pt>
                <c:pt idx="14">
                  <c:v>Eel River</c:v>
                </c:pt>
                <c:pt idx="15">
                  <c:v>Mattole River</c:v>
                </c:pt>
                <c:pt idx="16">
                  <c:v>Klamath River</c:v>
                </c:pt>
              </c:strCache>
            </c:strRef>
          </c:cat>
          <c:val>
            <c:numRef>
              <c:f>'1.1.2'!$D$2:$D$18</c:f>
              <c:numCache>
                <c:formatCode>General</c:formatCode>
                <c:ptCount val="17"/>
                <c:pt idx="0">
                  <c:v>15</c:v>
                </c:pt>
                <c:pt idx="1">
                  <c:v>15.1199999999999</c:v>
                </c:pt>
                <c:pt idx="2">
                  <c:v>15.19</c:v>
                </c:pt>
                <c:pt idx="3">
                  <c:v>15.6099999999999</c:v>
                </c:pt>
                <c:pt idx="4">
                  <c:v>15.65</c:v>
                </c:pt>
                <c:pt idx="5">
                  <c:v>15.68</c:v>
                </c:pt>
                <c:pt idx="6">
                  <c:v>16.48</c:v>
                </c:pt>
                <c:pt idx="7">
                  <c:v>16.66</c:v>
                </c:pt>
                <c:pt idx="8">
                  <c:v>17.309999999999899</c:v>
                </c:pt>
                <c:pt idx="9">
                  <c:v>17.600000000000001</c:v>
                </c:pt>
                <c:pt idx="10">
                  <c:v>17.690000000000001</c:v>
                </c:pt>
                <c:pt idx="11">
                  <c:v>18.12</c:v>
                </c:pt>
                <c:pt idx="12">
                  <c:v>18.2899999999999</c:v>
                </c:pt>
                <c:pt idx="13">
                  <c:v>18.719999999999899</c:v>
                </c:pt>
                <c:pt idx="14">
                  <c:v>19.559999999999899</c:v>
                </c:pt>
                <c:pt idx="15">
                  <c:v>21.059999999999899</c:v>
                </c:pt>
                <c:pt idx="16">
                  <c:v>21.899999999999899</c:v>
                </c:pt>
              </c:numCache>
            </c:numRef>
          </c:val>
          <c:smooth val="0"/>
          <c:extLst>
            <c:ext xmlns:c16="http://schemas.microsoft.com/office/drawing/2014/chart" uri="{C3380CC4-5D6E-409C-BE32-E72D297353CC}">
              <c16:uniqueId val="{00000002-8C12-476A-B328-8915151C36E5}"/>
            </c:ext>
          </c:extLst>
        </c:ser>
        <c:ser>
          <c:idx val="6"/>
          <c:order val="3"/>
          <c:tx>
            <c:strRef>
              <c:f>'1.1.2'!$E$1</c:f>
              <c:strCache>
                <c:ptCount val="1"/>
                <c:pt idx="0">
                  <c:v>2080 Climate Change Only Scenario (NorWest)</c:v>
                </c:pt>
              </c:strCache>
            </c:strRef>
          </c:tx>
          <c:spPr>
            <a:ln>
              <a:noFill/>
            </a:ln>
          </c:spPr>
          <c:marker>
            <c:symbol val="circle"/>
            <c:size val="7"/>
            <c:spPr>
              <a:solidFill>
                <a:schemeClr val="tx1"/>
              </a:solidFill>
              <a:ln w="25400">
                <a:noFill/>
              </a:ln>
            </c:spPr>
          </c:marker>
          <c:cat>
            <c:strRef>
              <c:f>'1.1.2'!$A$2:$A$18</c:f>
              <c:strCache>
                <c:ptCount val="17"/>
                <c:pt idx="0">
                  <c:v>Noyo River</c:v>
                </c:pt>
                <c:pt idx="1">
                  <c:v>South Fork Ten Mile River</c:v>
                </c:pt>
                <c:pt idx="2">
                  <c:v>Middle Fork Ten Mile River</c:v>
                </c:pt>
                <c:pt idx="3">
                  <c:v>Big River</c:v>
                </c:pt>
                <c:pt idx="4">
                  <c:v>Albion River</c:v>
                </c:pt>
                <c:pt idx="5">
                  <c:v>North Fork Ten Mile River</c:v>
                </c:pt>
                <c:pt idx="6">
                  <c:v>Wheatfield Fork Gualala River</c:v>
                </c:pt>
                <c:pt idx="7">
                  <c:v>Mad River</c:v>
                </c:pt>
                <c:pt idx="8">
                  <c:v>Garcia River</c:v>
                </c:pt>
                <c:pt idx="9">
                  <c:v>Redwood Creek</c:v>
                </c:pt>
                <c:pt idx="10">
                  <c:v>Navarro River</c:v>
                </c:pt>
                <c:pt idx="11">
                  <c:v>Smith River</c:v>
                </c:pt>
                <c:pt idx="12">
                  <c:v>Russian River</c:v>
                </c:pt>
                <c:pt idx="13">
                  <c:v>Van Duzen River</c:v>
                </c:pt>
                <c:pt idx="14">
                  <c:v>Eel River</c:v>
                </c:pt>
                <c:pt idx="15">
                  <c:v>Mattole River</c:v>
                </c:pt>
                <c:pt idx="16">
                  <c:v>Klamath River</c:v>
                </c:pt>
              </c:strCache>
            </c:strRef>
          </c:cat>
          <c:val>
            <c:numRef>
              <c:f>'1.1.2'!$E$2:$E$18</c:f>
              <c:numCache>
                <c:formatCode>General</c:formatCode>
                <c:ptCount val="17"/>
                <c:pt idx="0">
                  <c:v>16.260000000000002</c:v>
                </c:pt>
                <c:pt idx="1">
                  <c:v>16.3799999999999</c:v>
                </c:pt>
                <c:pt idx="2">
                  <c:v>16.4499999999999</c:v>
                </c:pt>
                <c:pt idx="3">
                  <c:v>16.87</c:v>
                </c:pt>
                <c:pt idx="4">
                  <c:v>16.920000000000002</c:v>
                </c:pt>
                <c:pt idx="5">
                  <c:v>16.9499999999999</c:v>
                </c:pt>
                <c:pt idx="6">
                  <c:v>17.739999999999899</c:v>
                </c:pt>
                <c:pt idx="7">
                  <c:v>17.920000000000002</c:v>
                </c:pt>
                <c:pt idx="8">
                  <c:v>18.57</c:v>
                </c:pt>
                <c:pt idx="9">
                  <c:v>18.8599999999999</c:v>
                </c:pt>
                <c:pt idx="10">
                  <c:v>18.9499999999999</c:v>
                </c:pt>
                <c:pt idx="11">
                  <c:v>19.3799999999999</c:v>
                </c:pt>
                <c:pt idx="12">
                  <c:v>19.55</c:v>
                </c:pt>
                <c:pt idx="13">
                  <c:v>19.98</c:v>
                </c:pt>
                <c:pt idx="14">
                  <c:v>20.82</c:v>
                </c:pt>
                <c:pt idx="15">
                  <c:v>22.32</c:v>
                </c:pt>
                <c:pt idx="16">
                  <c:v>23.17</c:v>
                </c:pt>
              </c:numCache>
            </c:numRef>
          </c:val>
          <c:smooth val="0"/>
          <c:extLst>
            <c:ext xmlns:c16="http://schemas.microsoft.com/office/drawing/2014/chart" uri="{C3380CC4-5D6E-409C-BE32-E72D297353CC}">
              <c16:uniqueId val="{00000003-8C12-476A-B328-8915151C36E5}"/>
            </c:ext>
          </c:extLst>
        </c:ser>
        <c:dLbls>
          <c:showLegendKey val="0"/>
          <c:showVal val="0"/>
          <c:showCatName val="0"/>
          <c:showSerName val="0"/>
          <c:showPercent val="0"/>
          <c:showBubbleSize val="0"/>
        </c:dLbls>
        <c:marker val="1"/>
        <c:smooth val="0"/>
        <c:axId val="105017728"/>
        <c:axId val="105019264"/>
      </c:lineChart>
      <c:catAx>
        <c:axId val="105017728"/>
        <c:scaling>
          <c:orientation val="minMax"/>
        </c:scaling>
        <c:delete val="0"/>
        <c:axPos val="b"/>
        <c:numFmt formatCode="General" sourceLinked="0"/>
        <c:majorTickMark val="none"/>
        <c:minorTickMark val="out"/>
        <c:tickLblPos val="nextTo"/>
        <c:spPr>
          <a:ln w="9525">
            <a:solidFill>
              <a:schemeClr val="tx1">
                <a:lumMod val="50000"/>
                <a:lumOff val="50000"/>
              </a:schemeClr>
            </a:solidFill>
          </a:ln>
        </c:spPr>
        <c:crossAx val="105019264"/>
        <c:crosses val="autoZero"/>
        <c:auto val="1"/>
        <c:lblAlgn val="ctr"/>
        <c:lblOffset val="100"/>
        <c:noMultiLvlLbl val="0"/>
      </c:catAx>
      <c:valAx>
        <c:axId val="105019264"/>
        <c:scaling>
          <c:orientation val="minMax"/>
          <c:max val="25"/>
          <c:min val="10"/>
        </c:scaling>
        <c:delete val="0"/>
        <c:axPos val="l"/>
        <c:title>
          <c:tx>
            <c:rich>
              <a:bodyPr/>
              <a:lstStyle/>
              <a:p>
                <a:pPr>
                  <a:defRPr/>
                </a:pPr>
                <a:r>
                  <a:rPr lang="en-US"/>
                  <a:t>Water Temperature (°C)</a:t>
                </a:r>
              </a:p>
            </c:rich>
          </c:tx>
          <c:overlay val="0"/>
        </c:title>
        <c:numFmt formatCode="General" sourceLinked="1"/>
        <c:majorTickMark val="out"/>
        <c:minorTickMark val="none"/>
        <c:tickLblPos val="nextTo"/>
        <c:spPr>
          <a:ln w="9525">
            <a:solidFill>
              <a:schemeClr val="tx1">
                <a:lumMod val="50000"/>
                <a:lumOff val="50000"/>
              </a:schemeClr>
            </a:solidFill>
          </a:ln>
        </c:spPr>
        <c:crossAx val="105017728"/>
        <c:crosses val="autoZero"/>
        <c:crossBetween val="between"/>
      </c:valAx>
    </c:plotArea>
    <c:legend>
      <c:legendPos val="b"/>
      <c:layout>
        <c:manualLayout>
          <c:xMode val="edge"/>
          <c:yMode val="edge"/>
          <c:x val="2.8766814304461954E-2"/>
          <c:y val="0.85465658792650923"/>
          <c:w val="0.94420248250218719"/>
          <c:h val="0.12867674540682414"/>
        </c:manualLayout>
      </c:layout>
      <c:overlay val="0"/>
    </c:legend>
    <c:plotVisOnly val="1"/>
    <c:dispBlanksAs val="gap"/>
    <c:showDLblsOverMax val="0"/>
  </c:chart>
  <c:spPr>
    <a:ln>
      <a:noFill/>
    </a:ln>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29533027121611E-2"/>
          <c:y val="3.3164277779996351E-2"/>
          <c:w val="0.89357324475065614"/>
          <c:h val="0.69969165748436135"/>
        </c:manualLayout>
      </c:layout>
      <c:lineChart>
        <c:grouping val="standard"/>
        <c:varyColors val="0"/>
        <c:ser>
          <c:idx val="0"/>
          <c:order val="0"/>
          <c:tx>
            <c:strRef>
              <c:f>'Fig 1.1.3'!$C$1</c:f>
              <c:strCache>
                <c:ptCount val="1"/>
                <c:pt idx="0">
                  <c:v>Freshwater Creek marine survival</c:v>
                </c:pt>
              </c:strCache>
            </c:strRef>
          </c:tx>
          <c:spPr>
            <a:ln w="19050" cap="rnd">
              <a:solidFill>
                <a:srgbClr val="0070C0"/>
              </a:solidFill>
              <a:round/>
            </a:ln>
            <a:effectLst/>
          </c:spPr>
          <c:marker>
            <c:symbol val="none"/>
          </c:marker>
          <c:cat>
            <c:numRef>
              <c:f>'Fig 1.1.3'!$A$2:$A$15</c:f>
              <c:numCache>
                <c:formatCode>m/d/yyyy</c:formatCode>
                <c:ptCount val="14"/>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numCache>
            </c:numRef>
          </c:cat>
          <c:val>
            <c:numRef>
              <c:f>'Fig 1.1.3'!$C$2:$C$15</c:f>
              <c:numCache>
                <c:formatCode>General</c:formatCode>
                <c:ptCount val="14"/>
                <c:pt idx="6" formatCode="0.0">
                  <c:v>0.28521027749034067</c:v>
                </c:pt>
                <c:pt idx="7" formatCode="0.0">
                  <c:v>-1.026756998965227</c:v>
                </c:pt>
                <c:pt idx="8" formatCode="0.0">
                  <c:v>1.1408411099613629</c:v>
                </c:pt>
                <c:pt idx="9" formatCode="0.0">
                  <c:v>1.3119672764555677</c:v>
                </c:pt>
                <c:pt idx="10" formatCode="0.0">
                  <c:v>0.11408411099613622</c:v>
                </c:pt>
                <c:pt idx="11" formatCode="0.0">
                  <c:v>-1.1978831654594315</c:v>
                </c:pt>
                <c:pt idx="12" formatCode="0.0">
                  <c:v>-0.62746261047874985</c:v>
                </c:pt>
              </c:numCache>
            </c:numRef>
          </c:val>
          <c:smooth val="0"/>
          <c:extLst>
            <c:ext xmlns:c16="http://schemas.microsoft.com/office/drawing/2014/chart" uri="{C3380CC4-5D6E-409C-BE32-E72D297353CC}">
              <c16:uniqueId val="{00000000-AED1-4A3A-B1E4-F7ED6AB4B687}"/>
            </c:ext>
          </c:extLst>
        </c:ser>
        <c:ser>
          <c:idx val="2"/>
          <c:order val="1"/>
          <c:tx>
            <c:strRef>
              <c:f>'Fig 1.1.3'!$G$1</c:f>
              <c:strCache>
                <c:ptCount val="1"/>
                <c:pt idx="0">
                  <c:v>Pudding Creek marine survival</c:v>
                </c:pt>
              </c:strCache>
            </c:strRef>
          </c:tx>
          <c:spPr>
            <a:ln w="19050" cap="rnd">
              <a:solidFill>
                <a:srgbClr val="0070C0"/>
              </a:solidFill>
              <a:prstDash val="sysDash"/>
              <a:round/>
            </a:ln>
            <a:effectLst/>
          </c:spPr>
          <c:marker>
            <c:symbol val="none"/>
          </c:marker>
          <c:val>
            <c:numRef>
              <c:f>'Fig 1.1.3'!$G$2:$G$15</c:f>
              <c:numCache>
                <c:formatCode>General</c:formatCode>
                <c:ptCount val="14"/>
                <c:pt idx="6" formatCode="0.0">
                  <c:v>-0.91267288796909052</c:v>
                </c:pt>
                <c:pt idx="7" formatCode="0.0">
                  <c:v>-1.1408411099613631</c:v>
                </c:pt>
                <c:pt idx="8" formatCode="0.0">
                  <c:v>-1.3119672764555677</c:v>
                </c:pt>
                <c:pt idx="9" formatCode="0.0">
                  <c:v>-0.57042055498068167</c:v>
                </c:pt>
                <c:pt idx="10" formatCode="0.0">
                  <c:v>0.28521027749034067</c:v>
                </c:pt>
                <c:pt idx="11" formatCode="0.0">
                  <c:v>1.7112616649420447</c:v>
                </c:pt>
                <c:pt idx="12" formatCode="0.0">
                  <c:v>-1.426051387451704</c:v>
                </c:pt>
              </c:numCache>
            </c:numRef>
          </c:val>
          <c:smooth val="0"/>
          <c:extLst>
            <c:ext xmlns:c16="http://schemas.microsoft.com/office/drawing/2014/chart" uri="{C3380CC4-5D6E-409C-BE32-E72D297353CC}">
              <c16:uniqueId val="{00000001-AED1-4A3A-B1E4-F7ED6AB4B687}"/>
            </c:ext>
          </c:extLst>
        </c:ser>
        <c:ser>
          <c:idx val="1"/>
          <c:order val="2"/>
          <c:tx>
            <c:strRef>
              <c:f>'Fig 1.1.3'!$E$1</c:f>
              <c:strCache>
                <c:ptCount val="1"/>
                <c:pt idx="0">
                  <c:v>Freshwater Creek abundance</c:v>
                </c:pt>
              </c:strCache>
            </c:strRef>
          </c:tx>
          <c:spPr>
            <a:ln w="19050" cap="rnd">
              <a:solidFill>
                <a:srgbClr val="C00000"/>
              </a:solidFill>
              <a:round/>
            </a:ln>
            <a:effectLst/>
          </c:spPr>
          <c:marker>
            <c:symbol val="none"/>
          </c:marker>
          <c:val>
            <c:numRef>
              <c:f>'Fig 1.1.3'!$E$2:$E$15</c:f>
              <c:numCache>
                <c:formatCode>0.0</c:formatCode>
                <c:ptCount val="14"/>
                <c:pt idx="0">
                  <c:v>2.8252052412449107</c:v>
                </c:pt>
                <c:pt idx="1">
                  <c:v>0.34102991121261228</c:v>
                </c:pt>
                <c:pt idx="2">
                  <c:v>0.90204720228867963</c:v>
                </c:pt>
                <c:pt idx="3">
                  <c:v>0.47493527286862836</c:v>
                </c:pt>
                <c:pt idx="4">
                  <c:v>-0.4323889880074806</c:v>
                </c:pt>
                <c:pt idx="5">
                  <c:v>-0.74175654769551769</c:v>
                </c:pt>
                <c:pt idx="6">
                  <c:v>-0.42546284861147976</c:v>
                </c:pt>
                <c:pt idx="7">
                  <c:v>-1.1411639195315657</c:v>
                </c:pt>
                <c:pt idx="8">
                  <c:v>-0.29617491321946426</c:v>
                </c:pt>
                <c:pt idx="9">
                  <c:v>9.3997606088582597E-2</c:v>
                </c:pt>
                <c:pt idx="10">
                  <c:v>-0.61246861230350225</c:v>
                </c:pt>
                <c:pt idx="11">
                  <c:v>-0.98878885281954743</c:v>
                </c:pt>
                <c:pt idx="12">
                  <c:v>0.31101664049660865</c:v>
                </c:pt>
                <c:pt idx="13">
                  <c:v>-0.31002719201146589</c:v>
                </c:pt>
              </c:numCache>
            </c:numRef>
          </c:val>
          <c:smooth val="0"/>
          <c:extLst>
            <c:ext xmlns:c16="http://schemas.microsoft.com/office/drawing/2014/chart" uri="{C3380CC4-5D6E-409C-BE32-E72D297353CC}">
              <c16:uniqueId val="{00000002-AED1-4A3A-B1E4-F7ED6AB4B687}"/>
            </c:ext>
          </c:extLst>
        </c:ser>
        <c:ser>
          <c:idx val="3"/>
          <c:order val="3"/>
          <c:tx>
            <c:strRef>
              <c:f>'Fig 1.1.3'!$I$1</c:f>
              <c:strCache>
                <c:ptCount val="1"/>
                <c:pt idx="0">
                  <c:v>Pudding Creek abundance</c:v>
                </c:pt>
              </c:strCache>
            </c:strRef>
          </c:tx>
          <c:spPr>
            <a:ln w="19050" cap="rnd">
              <a:solidFill>
                <a:srgbClr val="C00000"/>
              </a:solidFill>
              <a:prstDash val="sysDash"/>
              <a:round/>
            </a:ln>
            <a:effectLst/>
          </c:spPr>
          <c:marker>
            <c:symbol val="none"/>
          </c:marker>
          <c:val>
            <c:numRef>
              <c:f>'Fig 1.1.3'!$I$2:$I$15</c:f>
              <c:numCache>
                <c:formatCode>General</c:formatCode>
                <c:ptCount val="14"/>
                <c:pt idx="2" formatCode="0.0">
                  <c:v>1.7249164166685462</c:v>
                </c:pt>
                <c:pt idx="3" formatCode="0.0">
                  <c:v>1.6383782371204294</c:v>
                </c:pt>
                <c:pt idx="4" formatCode="0.0">
                  <c:v>0.56717590649779315</c:v>
                </c:pt>
                <c:pt idx="5" formatCode="0.0">
                  <c:v>-0.15319596649734207</c:v>
                </c:pt>
                <c:pt idx="6" formatCode="0.0">
                  <c:v>-0.55782042762772643</c:v>
                </c:pt>
                <c:pt idx="7" formatCode="0.0">
                  <c:v>-0.97413923734569419</c:v>
                </c:pt>
                <c:pt idx="8" formatCode="0.0">
                  <c:v>-1.0700328957638778</c:v>
                </c:pt>
                <c:pt idx="9" formatCode="0.0">
                  <c:v>-0.62564764943570994</c:v>
                </c:pt>
                <c:pt idx="10" formatCode="0.0">
                  <c:v>-0.12045179045210865</c:v>
                </c:pt>
                <c:pt idx="11" formatCode="0.0">
                  <c:v>-0.42918259316430946</c:v>
                </c:pt>
                <c:pt idx="12" formatCode="0.0">
                  <c:v>-1.0910827232215279</c:v>
                </c:pt>
              </c:numCache>
            </c:numRef>
          </c:val>
          <c:smooth val="0"/>
          <c:extLst>
            <c:ext xmlns:c16="http://schemas.microsoft.com/office/drawing/2014/chart" uri="{C3380CC4-5D6E-409C-BE32-E72D297353CC}">
              <c16:uniqueId val="{00000003-AED1-4A3A-B1E4-F7ED6AB4B687}"/>
            </c:ext>
          </c:extLst>
        </c:ser>
        <c:ser>
          <c:idx val="4"/>
          <c:order val="4"/>
          <c:tx>
            <c:strRef>
              <c:f>'Fig 1.1.3'!$J$1</c:f>
              <c:strCache>
                <c:ptCount val="1"/>
                <c:pt idx="0">
                  <c:v>Population Average</c:v>
                </c:pt>
              </c:strCache>
            </c:strRef>
          </c:tx>
          <c:spPr>
            <a:ln w="19050" cap="rnd">
              <a:solidFill>
                <a:schemeClr val="tx1"/>
              </a:solidFill>
              <a:prstDash val="sysDot"/>
              <a:round/>
            </a:ln>
            <a:effectLst/>
          </c:spPr>
          <c:marker>
            <c:symbol val="none"/>
          </c:marker>
          <c:val>
            <c:numRef>
              <c:f>'Fig 1.1.3'!$J$2:$J$15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AED1-4A3A-B1E4-F7ED6AB4B687}"/>
            </c:ext>
          </c:extLst>
        </c:ser>
        <c:dLbls>
          <c:showLegendKey val="0"/>
          <c:showVal val="0"/>
          <c:showCatName val="0"/>
          <c:showSerName val="0"/>
          <c:showPercent val="0"/>
          <c:showBubbleSize val="0"/>
        </c:dLbls>
        <c:smooth val="0"/>
        <c:axId val="842096048"/>
        <c:axId val="842086864"/>
      </c:lineChart>
      <c:dateAx>
        <c:axId val="842096048"/>
        <c:scaling>
          <c:orientation val="minMax"/>
          <c:min val="38353"/>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yyyy" sourceLinked="0"/>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2086864"/>
        <c:crossesAt val="-3"/>
        <c:auto val="0"/>
        <c:lblOffset val="100"/>
        <c:baseTimeUnit val="years"/>
        <c:majorUnit val="1"/>
        <c:majorTimeUnit val="years"/>
      </c:dateAx>
      <c:valAx>
        <c:axId val="842086864"/>
        <c:scaling>
          <c:orientation val="minMax"/>
          <c:max val="3"/>
          <c:min val="-3"/>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Relative Abundance (z score)</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2096048"/>
        <c:crosses val="autoZero"/>
        <c:crossBetween val="between"/>
        <c:majorUnit val="1"/>
      </c:valAx>
      <c:spPr>
        <a:noFill/>
        <a:ln>
          <a:noFill/>
        </a:ln>
        <a:effectLst/>
      </c:spPr>
    </c:plotArea>
    <c:legend>
      <c:legendPos val="b"/>
      <c:layout>
        <c:manualLayout>
          <c:xMode val="edge"/>
          <c:yMode val="edge"/>
          <c:x val="8.5258639545056872E-2"/>
          <c:y val="0.83473813865173041"/>
          <c:w val="0.85899660979877512"/>
          <c:h val="0.1482618615713666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0814195100613"/>
          <c:y val="3.2513998250218723E-2"/>
          <c:w val="0.87619463582677171"/>
          <c:h val="0.75634645669291334"/>
        </c:manualLayout>
      </c:layout>
      <c:lineChart>
        <c:grouping val="standard"/>
        <c:varyColors val="0"/>
        <c:ser>
          <c:idx val="1"/>
          <c:order val="0"/>
          <c:tx>
            <c:strRef>
              <c:f>'Fig 1.1.4'!$C$2</c:f>
              <c:strCache>
                <c:ptCount val="1"/>
                <c:pt idx="0">
                  <c:v>Smith River</c:v>
                </c:pt>
              </c:strCache>
            </c:strRef>
          </c:tx>
          <c:spPr>
            <a:ln w="19050" cap="rnd">
              <a:solidFill>
                <a:srgbClr val="0070C0"/>
              </a:solidFill>
              <a:round/>
            </a:ln>
            <a:effectLst/>
          </c:spPr>
          <c:marker>
            <c:symbol val="none"/>
          </c:marker>
          <c:cat>
            <c:numRef>
              <c:f>'Fig 1.1.4'!$A$4:$A$10</c:f>
              <c:numCache>
                <c:formatCode>m/d/yyyy</c:formatCode>
                <c:ptCount val="7"/>
                <c:pt idx="0">
                  <c:v>40179</c:v>
                </c:pt>
                <c:pt idx="1">
                  <c:v>40544</c:v>
                </c:pt>
                <c:pt idx="2">
                  <c:v>40909</c:v>
                </c:pt>
                <c:pt idx="3">
                  <c:v>41275</c:v>
                </c:pt>
                <c:pt idx="4">
                  <c:v>41640</c:v>
                </c:pt>
                <c:pt idx="5">
                  <c:v>42005</c:v>
                </c:pt>
                <c:pt idx="6">
                  <c:v>42370</c:v>
                </c:pt>
              </c:numCache>
            </c:numRef>
          </c:cat>
          <c:val>
            <c:numRef>
              <c:f>'Fig 1.1.4'!$C$4:$C$10</c:f>
              <c:numCache>
                <c:formatCode>0.0</c:formatCode>
                <c:ptCount val="7"/>
                <c:pt idx="2">
                  <c:v>1.658395787891719</c:v>
                </c:pt>
                <c:pt idx="3">
                  <c:v>-0.16913630334591426</c:v>
                </c:pt>
                <c:pt idx="4">
                  <c:v>6.7367849637779462E-2</c:v>
                </c:pt>
                <c:pt idx="5">
                  <c:v>-0.72814611948919028</c:v>
                </c:pt>
                <c:pt idx="6">
                  <c:v>-0.82848121469439373</c:v>
                </c:pt>
              </c:numCache>
            </c:numRef>
          </c:val>
          <c:smooth val="0"/>
          <c:extLst>
            <c:ext xmlns:c16="http://schemas.microsoft.com/office/drawing/2014/chart" uri="{C3380CC4-5D6E-409C-BE32-E72D297353CC}">
              <c16:uniqueId val="{00000000-7523-4253-8E30-B4906C6073F0}"/>
            </c:ext>
          </c:extLst>
        </c:ser>
        <c:ser>
          <c:idx val="0"/>
          <c:order val="1"/>
          <c:tx>
            <c:strRef>
              <c:f>'Fig 1.1.4'!$E$2</c:f>
              <c:strCache>
                <c:ptCount val="1"/>
                <c:pt idx="0">
                  <c:v>Redwood Creek</c:v>
                </c:pt>
              </c:strCache>
            </c:strRef>
          </c:tx>
          <c:spPr>
            <a:ln w="19050" cap="rnd">
              <a:solidFill>
                <a:srgbClr val="C00000"/>
              </a:solidFill>
              <a:round/>
            </a:ln>
            <a:effectLst/>
          </c:spPr>
          <c:marker>
            <c:symbol val="none"/>
          </c:marker>
          <c:val>
            <c:numRef>
              <c:f>'Fig 1.1.4'!$E$4:$E$10</c:f>
              <c:numCache>
                <c:formatCode>0.0</c:formatCode>
                <c:ptCount val="7"/>
                <c:pt idx="1">
                  <c:v>0.6406098927621604</c:v>
                </c:pt>
                <c:pt idx="2">
                  <c:v>0.4647223851935457</c:v>
                </c:pt>
                <c:pt idx="3">
                  <c:v>-0.23365448309360104</c:v>
                </c:pt>
                <c:pt idx="4">
                  <c:v>1.3182941131000583</c:v>
                </c:pt>
                <c:pt idx="5">
                  <c:v>-0.79235597772331845</c:v>
                </c:pt>
                <c:pt idx="6">
                  <c:v>-1.3976159302388456</c:v>
                </c:pt>
              </c:numCache>
            </c:numRef>
          </c:val>
          <c:smooth val="0"/>
          <c:extLst>
            <c:ext xmlns:c16="http://schemas.microsoft.com/office/drawing/2014/chart" uri="{C3380CC4-5D6E-409C-BE32-E72D297353CC}">
              <c16:uniqueId val="{00000001-7523-4253-8E30-B4906C6073F0}"/>
            </c:ext>
          </c:extLst>
        </c:ser>
        <c:ser>
          <c:idx val="5"/>
          <c:order val="2"/>
          <c:tx>
            <c:strRef>
              <c:f>'Fig 1.1.4'!$K$2</c:f>
              <c:strCache>
                <c:ptCount val="1"/>
                <c:pt idx="0">
                  <c:v>Humboldt Bay</c:v>
                </c:pt>
              </c:strCache>
            </c:strRef>
          </c:tx>
          <c:spPr>
            <a:ln w="19050" cap="rnd">
              <a:solidFill>
                <a:srgbClr val="948A54"/>
              </a:solidFill>
              <a:prstDash val="solid"/>
              <a:round/>
            </a:ln>
            <a:effectLst/>
          </c:spPr>
          <c:marker>
            <c:symbol val="none"/>
          </c:marker>
          <c:val>
            <c:numRef>
              <c:f>'Fig 1.1.4'!$K$3:$K$11</c:f>
              <c:numCache>
                <c:formatCode>0.0</c:formatCode>
                <c:ptCount val="9"/>
                <c:pt idx="1">
                  <c:v>4.7690842958553033E-2</c:v>
                </c:pt>
                <c:pt idx="2">
                  <c:v>1.3087025112557376</c:v>
                </c:pt>
                <c:pt idx="3">
                  <c:v>-0.61537632534794773</c:v>
                </c:pt>
                <c:pt idx="4">
                  <c:v>-0.87784041280260428</c:v>
                </c:pt>
                <c:pt idx="5">
                  <c:v>1.0995206069685677</c:v>
                </c:pt>
                <c:pt idx="6">
                  <c:v>-0.96269722303230532</c:v>
                </c:pt>
              </c:numCache>
            </c:numRef>
          </c:val>
          <c:smooth val="0"/>
          <c:extLst>
            <c:ext xmlns:c16="http://schemas.microsoft.com/office/drawing/2014/chart" uri="{C3380CC4-5D6E-409C-BE32-E72D297353CC}">
              <c16:uniqueId val="{00000002-7523-4253-8E30-B4906C6073F0}"/>
            </c:ext>
          </c:extLst>
        </c:ser>
        <c:ser>
          <c:idx val="2"/>
          <c:order val="3"/>
          <c:tx>
            <c:strRef>
              <c:f>'Fig 1.1.4'!$G$2</c:f>
              <c:strCache>
                <c:ptCount val="1"/>
                <c:pt idx="0">
                  <c:v>South Fork Eel River</c:v>
                </c:pt>
              </c:strCache>
            </c:strRef>
          </c:tx>
          <c:spPr>
            <a:ln w="19050" cap="rnd">
              <a:solidFill>
                <a:srgbClr val="948A54"/>
              </a:solidFill>
              <a:prstDash val="sysDash"/>
              <a:round/>
            </a:ln>
            <a:effectLst/>
          </c:spPr>
          <c:marker>
            <c:symbol val="none"/>
          </c:marker>
          <c:val>
            <c:numRef>
              <c:f>'Fig 1.1.4'!$G$4:$G$10</c:f>
              <c:numCache>
                <c:formatCode>0.0</c:formatCode>
                <c:ptCount val="7"/>
                <c:pt idx="1">
                  <c:v>-5.9767241148464628E-2</c:v>
                </c:pt>
                <c:pt idx="2">
                  <c:v>0.91358497184081444</c:v>
                </c:pt>
                <c:pt idx="3">
                  <c:v>3.2775583855609441E-2</c:v>
                </c:pt>
                <c:pt idx="4">
                  <c:v>-0.62989714519142093</c:v>
                </c:pt>
                <c:pt idx="5">
                  <c:v>1.2374848593550738</c:v>
                </c:pt>
                <c:pt idx="6">
                  <c:v>-1.4941810287116128</c:v>
                </c:pt>
              </c:numCache>
            </c:numRef>
          </c:val>
          <c:smooth val="0"/>
          <c:extLst>
            <c:ext xmlns:c16="http://schemas.microsoft.com/office/drawing/2014/chart" uri="{C3380CC4-5D6E-409C-BE32-E72D297353CC}">
              <c16:uniqueId val="{00000003-7523-4253-8E30-B4906C6073F0}"/>
            </c:ext>
          </c:extLst>
        </c:ser>
        <c:ser>
          <c:idx val="3"/>
          <c:order val="4"/>
          <c:tx>
            <c:strRef>
              <c:f>'Fig 1.1.4'!$I$2</c:f>
              <c:strCache>
                <c:ptCount val="1"/>
                <c:pt idx="0">
                  <c:v>Noyo River </c:v>
                </c:pt>
              </c:strCache>
            </c:strRef>
          </c:tx>
          <c:spPr>
            <a:ln w="19050" cap="rnd">
              <a:solidFill>
                <a:srgbClr val="C00000"/>
              </a:solidFill>
              <a:prstDash val="sysDash"/>
              <a:round/>
            </a:ln>
            <a:effectLst/>
          </c:spPr>
          <c:marker>
            <c:symbol val="none"/>
          </c:marker>
          <c:val>
            <c:numRef>
              <c:f>'Fig 1.1.4'!$I$4:$I$10</c:f>
              <c:numCache>
                <c:formatCode>0.0</c:formatCode>
                <c:ptCount val="7"/>
                <c:pt idx="0">
                  <c:v>-0.66804473084437566</c:v>
                </c:pt>
                <c:pt idx="1">
                  <c:v>-0.70137752406737974</c:v>
                </c:pt>
                <c:pt idx="2">
                  <c:v>-0.1805526299579393</c:v>
                </c:pt>
                <c:pt idx="3">
                  <c:v>-0.94304027493416021</c:v>
                </c:pt>
                <c:pt idx="4">
                  <c:v>1.373588854064631</c:v>
                </c:pt>
                <c:pt idx="5">
                  <c:v>1.1194263057392242</c:v>
                </c:pt>
              </c:numCache>
            </c:numRef>
          </c:val>
          <c:smooth val="0"/>
          <c:extLst>
            <c:ext xmlns:c16="http://schemas.microsoft.com/office/drawing/2014/chart" uri="{C3380CC4-5D6E-409C-BE32-E72D297353CC}">
              <c16:uniqueId val="{00000004-7523-4253-8E30-B4906C6073F0}"/>
            </c:ext>
          </c:extLst>
        </c:ser>
        <c:ser>
          <c:idx val="4"/>
          <c:order val="5"/>
          <c:tx>
            <c:strRef>
              <c:f>'Fig 1.1.4'!$L$2</c:f>
              <c:strCache>
                <c:ptCount val="1"/>
                <c:pt idx="0">
                  <c:v>Population Average</c:v>
                </c:pt>
              </c:strCache>
            </c:strRef>
          </c:tx>
          <c:spPr>
            <a:ln w="19050" cap="rnd">
              <a:solidFill>
                <a:schemeClr val="tx1"/>
              </a:solidFill>
              <a:prstDash val="sysDot"/>
              <a:round/>
            </a:ln>
            <a:effectLst/>
          </c:spPr>
          <c:marker>
            <c:symbol val="none"/>
          </c:marker>
          <c:val>
            <c:numRef>
              <c:f>'Fig 1.1.4'!$L$4:$L$10</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5-7523-4253-8E30-B4906C6073F0}"/>
            </c:ext>
          </c:extLst>
        </c:ser>
        <c:dLbls>
          <c:showLegendKey val="0"/>
          <c:showVal val="0"/>
          <c:showCatName val="0"/>
          <c:showSerName val="0"/>
          <c:showPercent val="0"/>
          <c:showBubbleSize val="0"/>
        </c:dLbls>
        <c:smooth val="0"/>
        <c:axId val="644127784"/>
        <c:axId val="644128112"/>
      </c:lineChart>
      <c:dateAx>
        <c:axId val="644127784"/>
        <c:scaling>
          <c:orientation val="minMax"/>
          <c:min val="40544"/>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yyyy" sourceLinked="0"/>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128112"/>
        <c:crossesAt val="-2"/>
        <c:auto val="1"/>
        <c:lblOffset val="100"/>
        <c:baseTimeUnit val="years"/>
        <c:majorUnit val="1"/>
        <c:majorTimeUnit val="years"/>
      </c:dateAx>
      <c:valAx>
        <c:axId val="644128112"/>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Relative Abundance (z score)</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127784"/>
        <c:crossesAt val="1"/>
        <c:crossBetween val="between"/>
        <c:majorUnit val="1"/>
      </c:valAx>
      <c:spPr>
        <a:noFill/>
        <a:ln>
          <a:noFill/>
        </a:ln>
        <a:effectLst/>
      </c:spPr>
    </c:plotArea>
    <c:legend>
      <c:legendPos val="b"/>
      <c:layout>
        <c:manualLayout>
          <c:xMode val="edge"/>
          <c:yMode val="edge"/>
          <c:x val="0.15937499999999999"/>
          <c:y val="0.89371771015042045"/>
          <c:w val="0.75069444444444444"/>
          <c:h val="8.409973753280840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0877925415573053"/>
          <c:y val="6.5027996500437446E-2"/>
          <c:w val="0.87212352362204726"/>
          <c:h val="0.65742519685039369"/>
        </c:manualLayout>
      </c:layout>
      <c:lineChart>
        <c:grouping val="standard"/>
        <c:varyColors val="0"/>
        <c:ser>
          <c:idx val="2"/>
          <c:order val="0"/>
          <c:spPr>
            <a:ln w="38100">
              <a:solidFill>
                <a:schemeClr val="accent2"/>
              </a:solidFill>
            </a:ln>
          </c:spPr>
          <c:marker>
            <c:spPr>
              <a:solidFill>
                <a:schemeClr val="accent2"/>
              </a:solidFill>
              <a:ln>
                <a:solidFill>
                  <a:schemeClr val="accent2"/>
                </a:solidFill>
              </a:ln>
            </c:spPr>
          </c:marker>
          <c:cat>
            <c:numRef>
              <c:f>'1.1.5'!$E$9:$E$17</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'1.1.5'!$G$9:$G$17</c:f>
              <c:numCache>
                <c:formatCode>General</c:formatCode>
                <c:ptCount val="9"/>
                <c:pt idx="0">
                  <c:v>57.154040404040401</c:v>
                </c:pt>
                <c:pt idx="1">
                  <c:v>36.396946564885496</c:v>
                </c:pt>
                <c:pt idx="2">
                  <c:v>28.203007518796994</c:v>
                </c:pt>
                <c:pt idx="3">
                  <c:v>173.52808988764045</c:v>
                </c:pt>
                <c:pt idx="4">
                  <c:v>26.07032967032967</c:v>
                </c:pt>
                <c:pt idx="5">
                  <c:v>57.352564102564102</c:v>
                </c:pt>
                <c:pt idx="6">
                  <c:v>112.30188679245283</c:v>
                </c:pt>
                <c:pt idx="7">
                  <c:v>163.15483870967742</c:v>
                </c:pt>
                <c:pt idx="8">
                  <c:v>33.454039999999999</c:v>
                </c:pt>
              </c:numCache>
            </c:numRef>
          </c:val>
          <c:smooth val="0"/>
          <c:extLst>
            <c:ext xmlns:c16="http://schemas.microsoft.com/office/drawing/2014/chart" uri="{C3380CC4-5D6E-409C-BE32-E72D297353CC}">
              <c16:uniqueId val="{00000000-0260-491F-A989-ED3B2478E152}"/>
            </c:ext>
          </c:extLst>
        </c:ser>
        <c:dLbls>
          <c:showLegendKey val="0"/>
          <c:showVal val="0"/>
          <c:showCatName val="0"/>
          <c:showSerName val="0"/>
          <c:showPercent val="0"/>
          <c:showBubbleSize val="0"/>
        </c:dLbls>
        <c:marker val="1"/>
        <c:smooth val="0"/>
        <c:axId val="106385792"/>
        <c:axId val="106387712"/>
      </c:lineChart>
      <c:catAx>
        <c:axId val="106385792"/>
        <c:scaling>
          <c:orientation val="minMax"/>
        </c:scaling>
        <c:delete val="0"/>
        <c:axPos val="b"/>
        <c:title>
          <c:tx>
            <c:rich>
              <a:bodyPr/>
              <a:lstStyle/>
              <a:p>
                <a:pPr>
                  <a:defRPr/>
                </a:pPr>
                <a:r>
                  <a:rPr lang="en-US"/>
                  <a:t>Adult Spawning Year</a:t>
                </a:r>
              </a:p>
            </c:rich>
          </c:tx>
          <c:overlay val="0"/>
        </c:title>
        <c:numFmt formatCode="General" sourceLinked="1"/>
        <c:majorTickMark val="out"/>
        <c:minorTickMark val="none"/>
        <c:tickLblPos val="nextTo"/>
        <c:crossAx val="106387712"/>
        <c:crosses val="autoZero"/>
        <c:auto val="1"/>
        <c:lblAlgn val="ctr"/>
        <c:lblOffset val="100"/>
        <c:noMultiLvlLbl val="0"/>
      </c:catAx>
      <c:valAx>
        <c:axId val="106387712"/>
        <c:scaling>
          <c:orientation val="minMax"/>
        </c:scaling>
        <c:delete val="0"/>
        <c:axPos val="l"/>
        <c:title>
          <c:tx>
            <c:rich>
              <a:bodyPr rot="-5400000" vert="horz"/>
              <a:lstStyle/>
              <a:p>
                <a:pPr>
                  <a:defRPr/>
                </a:pPr>
                <a:r>
                  <a:rPr lang="en-US"/>
                  <a:t>Smolts per Adult</a:t>
                </a:r>
              </a:p>
            </c:rich>
          </c:tx>
          <c:overlay val="0"/>
        </c:title>
        <c:numFmt formatCode="General" sourceLinked="1"/>
        <c:majorTickMark val="out"/>
        <c:minorTickMark val="none"/>
        <c:tickLblPos val="nextTo"/>
        <c:crossAx val="106385792"/>
        <c:crosses val="autoZero"/>
        <c:crossBetween val="between"/>
      </c:valAx>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8100"/>
          </c:spPr>
          <c:cat>
            <c:numRef>
              <c:f>'1.1.5'!$E$10:$E$17</c:f>
              <c:numCache>
                <c:formatCode>General</c:formatCode>
                <c:ptCount val="8"/>
                <c:pt idx="0">
                  <c:v>2007</c:v>
                </c:pt>
                <c:pt idx="1">
                  <c:v>2008</c:v>
                </c:pt>
                <c:pt idx="2">
                  <c:v>2009</c:v>
                </c:pt>
                <c:pt idx="3">
                  <c:v>2010</c:v>
                </c:pt>
                <c:pt idx="4">
                  <c:v>2011</c:v>
                </c:pt>
                <c:pt idx="5">
                  <c:v>2012</c:v>
                </c:pt>
                <c:pt idx="6">
                  <c:v>2013</c:v>
                </c:pt>
                <c:pt idx="7">
                  <c:v>2014</c:v>
                </c:pt>
              </c:numCache>
            </c:numRef>
          </c:cat>
          <c:val>
            <c:numRef>
              <c:f>'1.1.5'!$H$10:$H$17</c:f>
              <c:numCache>
                <c:formatCode>General</c:formatCode>
                <c:ptCount val="8"/>
                <c:pt idx="0">
                  <c:v>3.9323112269694692E-3</c:v>
                </c:pt>
                <c:pt idx="1">
                  <c:v>4.7713926174496643E-2</c:v>
                </c:pt>
                <c:pt idx="2">
                  <c:v>5.5451879498800323E-2</c:v>
                </c:pt>
                <c:pt idx="3">
                  <c:v>2.0590520590520592E-2</c:v>
                </c:pt>
                <c:pt idx="4">
                  <c:v>1.3066936435676952E-2</c:v>
                </c:pt>
                <c:pt idx="5">
                  <c:v>2.0062590812562869E-2</c:v>
                </c:pt>
                <c:pt idx="6">
                  <c:v>1.2572804659498208E-2</c:v>
                </c:pt>
                <c:pt idx="7">
                  <c:v>1.6269041218637991E-2</c:v>
                </c:pt>
              </c:numCache>
            </c:numRef>
          </c:val>
          <c:smooth val="0"/>
          <c:extLst>
            <c:ext xmlns:c16="http://schemas.microsoft.com/office/drawing/2014/chart" uri="{C3380CC4-5D6E-409C-BE32-E72D297353CC}">
              <c16:uniqueId val="{00000000-5E2D-4B40-86A2-085EC95C62E1}"/>
            </c:ext>
          </c:extLst>
        </c:ser>
        <c:dLbls>
          <c:showLegendKey val="0"/>
          <c:showVal val="0"/>
          <c:showCatName val="0"/>
          <c:showSerName val="0"/>
          <c:showPercent val="0"/>
          <c:showBubbleSize val="0"/>
        </c:dLbls>
        <c:marker val="1"/>
        <c:smooth val="0"/>
        <c:axId val="106045824"/>
        <c:axId val="106047744"/>
      </c:lineChart>
      <c:catAx>
        <c:axId val="106045824"/>
        <c:scaling>
          <c:orientation val="minMax"/>
        </c:scaling>
        <c:delete val="0"/>
        <c:axPos val="b"/>
        <c:title>
          <c:tx>
            <c:rich>
              <a:bodyPr/>
              <a:lstStyle/>
              <a:p>
                <a:pPr>
                  <a:defRPr/>
                </a:pPr>
                <a:r>
                  <a:rPr lang="en-US"/>
                  <a:t>Year of Ocean Entry</a:t>
                </a:r>
              </a:p>
            </c:rich>
          </c:tx>
          <c:overlay val="0"/>
        </c:title>
        <c:numFmt formatCode="General" sourceLinked="1"/>
        <c:majorTickMark val="out"/>
        <c:minorTickMark val="none"/>
        <c:tickLblPos val="nextTo"/>
        <c:crossAx val="106047744"/>
        <c:crosses val="autoZero"/>
        <c:auto val="1"/>
        <c:lblAlgn val="ctr"/>
        <c:lblOffset val="100"/>
        <c:noMultiLvlLbl val="0"/>
      </c:catAx>
      <c:valAx>
        <c:axId val="106047744"/>
        <c:scaling>
          <c:orientation val="minMax"/>
        </c:scaling>
        <c:delete val="0"/>
        <c:axPos val="l"/>
        <c:title>
          <c:tx>
            <c:rich>
              <a:bodyPr rot="-5400000" vert="horz"/>
              <a:lstStyle/>
              <a:p>
                <a:pPr>
                  <a:defRPr/>
                </a:pPr>
                <a:r>
                  <a:rPr lang="en-US"/>
                  <a:t>Adults per Smolt</a:t>
                </a:r>
              </a:p>
            </c:rich>
          </c:tx>
          <c:overlay val="0"/>
        </c:title>
        <c:numFmt formatCode="General" sourceLinked="1"/>
        <c:majorTickMark val="out"/>
        <c:minorTickMark val="none"/>
        <c:tickLblPos val="nextTo"/>
        <c:crossAx val="106045824"/>
        <c:crosses val="autoZero"/>
        <c:crossBetween val="between"/>
      </c:valAx>
    </c:plotArea>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'1.1.6'!$B$2</c:f>
              <c:strCache>
                <c:ptCount val="1"/>
                <c:pt idx="0">
                  <c:v>Number of Adult Chinook</c:v>
                </c:pt>
              </c:strCache>
            </c:strRef>
          </c:tx>
          <c:spPr>
            <a:solidFill>
              <a:srgbClr val="0070C0"/>
            </a:solidFill>
            <a:ln>
              <a:noFill/>
            </a:ln>
          </c:spPr>
          <c:invertIfNegative val="0"/>
          <c:cat>
            <c:numRef>
              <c:f>'1.1.6'!$A$3:$A$10</c:f>
              <c:numCache>
                <c:formatCode>General</c:formatCode>
                <c:ptCount val="8"/>
                <c:pt idx="0">
                  <c:v>2009</c:v>
                </c:pt>
                <c:pt idx="1">
                  <c:v>2010</c:v>
                </c:pt>
                <c:pt idx="2">
                  <c:v>2011</c:v>
                </c:pt>
                <c:pt idx="3">
                  <c:v>2012</c:v>
                </c:pt>
                <c:pt idx="4">
                  <c:v>2013</c:v>
                </c:pt>
                <c:pt idx="5">
                  <c:v>2014</c:v>
                </c:pt>
                <c:pt idx="6">
                  <c:v>2015</c:v>
                </c:pt>
                <c:pt idx="7">
                  <c:v>2016</c:v>
                </c:pt>
              </c:numCache>
            </c:numRef>
          </c:cat>
          <c:val>
            <c:numRef>
              <c:f>'1.1.6'!$B$3:$B$10</c:f>
              <c:numCache>
                <c:formatCode>General</c:formatCode>
                <c:ptCount val="8"/>
                <c:pt idx="0">
                  <c:v>2438</c:v>
                </c:pt>
                <c:pt idx="2">
                  <c:v>1455</c:v>
                </c:pt>
                <c:pt idx="3">
                  <c:v>3401</c:v>
                </c:pt>
                <c:pt idx="4">
                  <c:v>3487</c:v>
                </c:pt>
                <c:pt idx="6">
                  <c:v>1856</c:v>
                </c:pt>
                <c:pt idx="7" formatCode="0">
                  <c:v>2678.2100230414749</c:v>
                </c:pt>
              </c:numCache>
            </c:numRef>
          </c:val>
          <c:extLst>
            <c:ext xmlns:c16="http://schemas.microsoft.com/office/drawing/2014/chart" uri="{C3380CC4-5D6E-409C-BE32-E72D297353CC}">
              <c16:uniqueId val="{00000000-9B30-4C65-82E9-54F00A41F0DF}"/>
            </c:ext>
          </c:extLst>
        </c:ser>
        <c:dLbls>
          <c:showLegendKey val="0"/>
          <c:showVal val="0"/>
          <c:showCatName val="0"/>
          <c:showSerName val="0"/>
          <c:showPercent val="0"/>
          <c:showBubbleSize val="0"/>
        </c:dLbls>
        <c:gapWidth val="150"/>
        <c:axId val="105988096"/>
        <c:axId val="105990016"/>
      </c:barChart>
      <c:lineChart>
        <c:grouping val="standard"/>
        <c:varyColors val="0"/>
        <c:ser>
          <c:idx val="2"/>
          <c:order val="1"/>
          <c:tx>
            <c:strRef>
              <c:f>'1.1.6'!$C$2</c:f>
              <c:strCache>
                <c:ptCount val="1"/>
                <c:pt idx="0">
                  <c:v>Study Period Average</c:v>
                </c:pt>
              </c:strCache>
            </c:strRef>
          </c:tx>
          <c:spPr>
            <a:ln w="19050">
              <a:solidFill>
                <a:schemeClr val="tx1"/>
              </a:solidFill>
              <a:prstDash val="sysDash"/>
            </a:ln>
          </c:spPr>
          <c:marker>
            <c:symbol val="none"/>
          </c:marker>
          <c:cat>
            <c:numRef>
              <c:f>'1.1.6'!$A$3:$A$10</c:f>
              <c:numCache>
                <c:formatCode>General</c:formatCode>
                <c:ptCount val="8"/>
                <c:pt idx="0">
                  <c:v>2009</c:v>
                </c:pt>
                <c:pt idx="1">
                  <c:v>2010</c:v>
                </c:pt>
                <c:pt idx="2">
                  <c:v>2011</c:v>
                </c:pt>
                <c:pt idx="3">
                  <c:v>2012</c:v>
                </c:pt>
                <c:pt idx="4">
                  <c:v>2013</c:v>
                </c:pt>
                <c:pt idx="5">
                  <c:v>2014</c:v>
                </c:pt>
                <c:pt idx="6">
                  <c:v>2015</c:v>
                </c:pt>
                <c:pt idx="7">
                  <c:v>2016</c:v>
                </c:pt>
              </c:numCache>
            </c:numRef>
          </c:cat>
          <c:val>
            <c:numRef>
              <c:f>'1.1.6'!$C$3:$C$10</c:f>
              <c:numCache>
                <c:formatCode>0</c:formatCode>
                <c:ptCount val="8"/>
                <c:pt idx="0">
                  <c:v>2552.5350038402457</c:v>
                </c:pt>
                <c:pt idx="1">
                  <c:v>2552.5350038402457</c:v>
                </c:pt>
                <c:pt idx="2">
                  <c:v>2552.5350038402457</c:v>
                </c:pt>
                <c:pt idx="3">
                  <c:v>2552.5350038402457</c:v>
                </c:pt>
                <c:pt idx="4">
                  <c:v>2552.5350038402457</c:v>
                </c:pt>
                <c:pt idx="5">
                  <c:v>2552.5350038402457</c:v>
                </c:pt>
                <c:pt idx="6">
                  <c:v>2552.5350038402457</c:v>
                </c:pt>
                <c:pt idx="7">
                  <c:v>2552.5350038402457</c:v>
                </c:pt>
              </c:numCache>
            </c:numRef>
          </c:val>
          <c:smooth val="0"/>
          <c:extLst>
            <c:ext xmlns:c16="http://schemas.microsoft.com/office/drawing/2014/chart" uri="{C3380CC4-5D6E-409C-BE32-E72D297353CC}">
              <c16:uniqueId val="{00000001-9B30-4C65-82E9-54F00A41F0DF}"/>
            </c:ext>
          </c:extLst>
        </c:ser>
        <c:dLbls>
          <c:showLegendKey val="0"/>
          <c:showVal val="0"/>
          <c:showCatName val="0"/>
          <c:showSerName val="0"/>
          <c:showPercent val="0"/>
          <c:showBubbleSize val="0"/>
        </c:dLbls>
        <c:marker val="1"/>
        <c:smooth val="0"/>
        <c:axId val="105988096"/>
        <c:axId val="105990016"/>
      </c:lineChart>
      <c:catAx>
        <c:axId val="1059880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05990016"/>
        <c:crosses val="autoZero"/>
        <c:auto val="1"/>
        <c:lblAlgn val="ctr"/>
        <c:lblOffset val="100"/>
        <c:noMultiLvlLbl val="0"/>
      </c:catAx>
      <c:valAx>
        <c:axId val="105990016"/>
        <c:scaling>
          <c:orientation val="minMax"/>
        </c:scaling>
        <c:delete val="0"/>
        <c:axPos val="l"/>
        <c:title>
          <c:tx>
            <c:rich>
              <a:bodyPr rot="-5400000" vert="horz"/>
              <a:lstStyle/>
              <a:p>
                <a:pPr>
                  <a:defRPr/>
                </a:pPr>
                <a:r>
                  <a:rPr lang="en-US"/>
                  <a:t>Number of Returning Chinook Salmon</a:t>
                </a:r>
              </a:p>
            </c:rich>
          </c:tx>
          <c:overlay val="0"/>
        </c:title>
        <c:numFmt formatCode="General" sourceLinked="1"/>
        <c:majorTickMark val="out"/>
        <c:minorTickMark val="none"/>
        <c:tickLblPos val="nextTo"/>
        <c:crossAx val="105988096"/>
        <c:crosses val="autoZero"/>
        <c:crossBetween val="between"/>
      </c:val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1129993132198"/>
          <c:y val="7.9500535155326277E-2"/>
          <c:w val="0.86110747312772518"/>
          <c:h val="0.66843854804607761"/>
        </c:manualLayout>
      </c:layout>
      <c:barChart>
        <c:barDir val="col"/>
        <c:grouping val="clustered"/>
        <c:varyColors val="0"/>
        <c:ser>
          <c:idx val="0"/>
          <c:order val="0"/>
          <c:tx>
            <c:v>Percentage of Dry Channel</c:v>
          </c:tx>
          <c:invertIfNegative val="0"/>
          <c:dLbls>
            <c:delete val="1"/>
          </c:dLbls>
          <c:cat>
            <c:multiLvlStrRef>
              <c:f>'1.1.7'!$A$2:$B$9</c:f>
              <c:multiLvlStrCache>
                <c:ptCount val="8"/>
                <c:lvl>
                  <c:pt idx="0">
                    <c:v>2015</c:v>
                  </c:pt>
                  <c:pt idx="1">
                    <c:v>2016</c:v>
                  </c:pt>
                  <c:pt idx="2">
                    <c:v>2015</c:v>
                  </c:pt>
                  <c:pt idx="3">
                    <c:v>2016</c:v>
                  </c:pt>
                  <c:pt idx="4">
                    <c:v>2015</c:v>
                  </c:pt>
                  <c:pt idx="5">
                    <c:v>2016</c:v>
                  </c:pt>
                  <c:pt idx="6">
                    <c:v>2015</c:v>
                  </c:pt>
                  <c:pt idx="7">
                    <c:v>2016</c:v>
                  </c:pt>
                </c:lvl>
                <c:lvl>
                  <c:pt idx="0">
                    <c:v>Noyo River</c:v>
                  </c:pt>
                  <c:pt idx="2">
                    <c:v>Big River</c:v>
                  </c:pt>
                  <c:pt idx="4">
                    <c:v>Albion River</c:v>
                  </c:pt>
                  <c:pt idx="6">
                    <c:v>Navarro River</c:v>
                  </c:pt>
                </c:lvl>
              </c:multiLvlStrCache>
            </c:multiLvlStrRef>
          </c:cat>
          <c:val>
            <c:numRef>
              <c:f>'1.1.7'!$D$2:$D$9</c:f>
              <c:numCache>
                <c:formatCode>0.0</c:formatCode>
                <c:ptCount val="8"/>
                <c:pt idx="0">
                  <c:v>20.2</c:v>
                </c:pt>
                <c:pt idx="1">
                  <c:v>3.2</c:v>
                </c:pt>
                <c:pt idx="2">
                  <c:v>8.3000000000000007</c:v>
                </c:pt>
                <c:pt idx="3">
                  <c:v>0.1</c:v>
                </c:pt>
                <c:pt idx="4">
                  <c:v>13</c:v>
                </c:pt>
                <c:pt idx="5">
                  <c:v>12.9</c:v>
                </c:pt>
                <c:pt idx="6">
                  <c:v>15.3</c:v>
                </c:pt>
                <c:pt idx="7">
                  <c:v>15.3</c:v>
                </c:pt>
              </c:numCache>
            </c:numRef>
          </c:val>
          <c:extLst>
            <c:ext xmlns:c16="http://schemas.microsoft.com/office/drawing/2014/chart" uri="{C3380CC4-5D6E-409C-BE32-E72D297353CC}">
              <c16:uniqueId val="{00000000-FBE7-4462-9B04-1EB2F143331F}"/>
            </c:ext>
          </c:extLst>
        </c:ser>
        <c:ser>
          <c:idx val="1"/>
          <c:order val="1"/>
          <c:tx>
            <c:strRef>
              <c:f>'1.1.7'!$G$1</c:f>
              <c:strCache>
                <c:ptCount val="1"/>
                <c:pt idx="0">
                  <c:v>Juvenile Coho per Pool</c:v>
                </c:pt>
              </c:strCache>
            </c:strRef>
          </c:tx>
          <c:invertIfNegative val="0"/>
          <c:dLbls>
            <c:delete val="1"/>
          </c:dLbls>
          <c:cat>
            <c:multiLvlStrRef>
              <c:f>'1.1.7'!$A$2:$B$9</c:f>
              <c:multiLvlStrCache>
                <c:ptCount val="8"/>
                <c:lvl>
                  <c:pt idx="0">
                    <c:v>2015</c:v>
                  </c:pt>
                  <c:pt idx="1">
                    <c:v>2016</c:v>
                  </c:pt>
                  <c:pt idx="2">
                    <c:v>2015</c:v>
                  </c:pt>
                  <c:pt idx="3">
                    <c:v>2016</c:v>
                  </c:pt>
                  <c:pt idx="4">
                    <c:v>2015</c:v>
                  </c:pt>
                  <c:pt idx="5">
                    <c:v>2016</c:v>
                  </c:pt>
                  <c:pt idx="6">
                    <c:v>2015</c:v>
                  </c:pt>
                  <c:pt idx="7">
                    <c:v>2016</c:v>
                  </c:pt>
                </c:lvl>
                <c:lvl>
                  <c:pt idx="0">
                    <c:v>Noyo River</c:v>
                  </c:pt>
                  <c:pt idx="2">
                    <c:v>Big River</c:v>
                  </c:pt>
                  <c:pt idx="4">
                    <c:v>Albion River</c:v>
                  </c:pt>
                  <c:pt idx="6">
                    <c:v>Navarro River</c:v>
                  </c:pt>
                </c:lvl>
              </c:multiLvlStrCache>
            </c:multiLvlStrRef>
          </c:cat>
          <c:val>
            <c:numRef>
              <c:f>'1.1.7'!$G$2:$G$9</c:f>
              <c:numCache>
                <c:formatCode>0.0</c:formatCode>
                <c:ptCount val="8"/>
                <c:pt idx="0">
                  <c:v>12.6</c:v>
                </c:pt>
                <c:pt idx="1">
                  <c:v>12.1</c:v>
                </c:pt>
                <c:pt idx="2">
                  <c:v>12.7</c:v>
                </c:pt>
                <c:pt idx="3">
                  <c:v>14.5</c:v>
                </c:pt>
                <c:pt idx="4">
                  <c:v>29</c:v>
                </c:pt>
                <c:pt idx="5">
                  <c:v>26.8</c:v>
                </c:pt>
                <c:pt idx="6">
                  <c:v>2.8</c:v>
                </c:pt>
                <c:pt idx="7">
                  <c:v>7.6</c:v>
                </c:pt>
              </c:numCache>
            </c:numRef>
          </c:val>
          <c:extLst>
            <c:ext xmlns:c16="http://schemas.microsoft.com/office/drawing/2014/chart" uri="{C3380CC4-5D6E-409C-BE32-E72D297353CC}">
              <c16:uniqueId val="{00000001-FBE7-4462-9B04-1EB2F143331F}"/>
            </c:ext>
          </c:extLst>
        </c:ser>
        <c:ser>
          <c:idx val="2"/>
          <c:order val="2"/>
          <c:tx>
            <c:strRef>
              <c:f>'1.1.7'!$I$1</c:f>
              <c:strCache>
                <c:ptCount val="1"/>
                <c:pt idx="0">
                  <c:v>Juvenile Steelhead per Pool</c:v>
                </c:pt>
              </c:strCache>
            </c:strRef>
          </c:tx>
          <c:spPr>
            <a:solidFill>
              <a:srgbClr val="948A54"/>
            </a:solidFill>
          </c:spPr>
          <c:invertIfNegative val="0"/>
          <c:dLbls>
            <c:delete val="1"/>
          </c:dLbls>
          <c:cat>
            <c:multiLvlStrRef>
              <c:f>'1.1.7'!$A$2:$B$9</c:f>
              <c:multiLvlStrCache>
                <c:ptCount val="8"/>
                <c:lvl>
                  <c:pt idx="0">
                    <c:v>2015</c:v>
                  </c:pt>
                  <c:pt idx="1">
                    <c:v>2016</c:v>
                  </c:pt>
                  <c:pt idx="2">
                    <c:v>2015</c:v>
                  </c:pt>
                  <c:pt idx="3">
                    <c:v>2016</c:v>
                  </c:pt>
                  <c:pt idx="4">
                    <c:v>2015</c:v>
                  </c:pt>
                  <c:pt idx="5">
                    <c:v>2016</c:v>
                  </c:pt>
                  <c:pt idx="6">
                    <c:v>2015</c:v>
                  </c:pt>
                  <c:pt idx="7">
                    <c:v>2016</c:v>
                  </c:pt>
                </c:lvl>
                <c:lvl>
                  <c:pt idx="0">
                    <c:v>Noyo River</c:v>
                  </c:pt>
                  <c:pt idx="2">
                    <c:v>Big River</c:v>
                  </c:pt>
                  <c:pt idx="4">
                    <c:v>Albion River</c:v>
                  </c:pt>
                  <c:pt idx="6">
                    <c:v>Navarro River</c:v>
                  </c:pt>
                </c:lvl>
              </c:multiLvlStrCache>
            </c:multiLvlStrRef>
          </c:cat>
          <c:val>
            <c:numRef>
              <c:f>'1.1.7'!$I$2:$I$9</c:f>
              <c:numCache>
                <c:formatCode>0.0</c:formatCode>
                <c:ptCount val="8"/>
                <c:pt idx="0">
                  <c:v>5.7</c:v>
                </c:pt>
                <c:pt idx="1">
                  <c:v>8.1999999999999993</c:v>
                </c:pt>
                <c:pt idx="2">
                  <c:v>8.5</c:v>
                </c:pt>
                <c:pt idx="3">
                  <c:v>5.9</c:v>
                </c:pt>
                <c:pt idx="4">
                  <c:v>4</c:v>
                </c:pt>
                <c:pt idx="5">
                  <c:v>2.1</c:v>
                </c:pt>
                <c:pt idx="6">
                  <c:v>14.9</c:v>
                </c:pt>
                <c:pt idx="7">
                  <c:v>8.1999999999999993</c:v>
                </c:pt>
              </c:numCache>
            </c:numRef>
          </c:val>
          <c:extLst>
            <c:ext xmlns:c16="http://schemas.microsoft.com/office/drawing/2014/chart" uri="{C3380CC4-5D6E-409C-BE32-E72D297353CC}">
              <c16:uniqueId val="{00000002-FBE7-4462-9B04-1EB2F143331F}"/>
            </c:ext>
          </c:extLst>
        </c:ser>
        <c:dLbls>
          <c:dLblPos val="outEnd"/>
          <c:showLegendKey val="0"/>
          <c:showVal val="1"/>
          <c:showCatName val="0"/>
          <c:showSerName val="0"/>
          <c:showPercent val="0"/>
          <c:showBubbleSize val="0"/>
        </c:dLbls>
        <c:gapWidth val="150"/>
        <c:overlap val="-25"/>
        <c:axId val="103081856"/>
        <c:axId val="105402368"/>
      </c:barChart>
      <c:catAx>
        <c:axId val="103081856"/>
        <c:scaling>
          <c:orientation val="minMax"/>
        </c:scaling>
        <c:delete val="0"/>
        <c:axPos val="b"/>
        <c:title>
          <c:tx>
            <c:rich>
              <a:bodyPr/>
              <a:lstStyle/>
              <a:p>
                <a:pPr>
                  <a:defRPr/>
                </a:pPr>
                <a:r>
                  <a:rPr lang="en-US"/>
                  <a:t>Mendocino County Watersheds by Year</a:t>
                </a:r>
              </a:p>
            </c:rich>
          </c:tx>
          <c:overlay val="0"/>
        </c:title>
        <c:numFmt formatCode="General" sourceLinked="0"/>
        <c:majorTickMark val="out"/>
        <c:minorTickMark val="none"/>
        <c:tickLblPos val="nextTo"/>
        <c:crossAx val="105402368"/>
        <c:crosses val="autoZero"/>
        <c:auto val="1"/>
        <c:lblAlgn val="ctr"/>
        <c:lblOffset val="100"/>
        <c:noMultiLvlLbl val="0"/>
      </c:catAx>
      <c:valAx>
        <c:axId val="105402368"/>
        <c:scaling>
          <c:orientation val="minMax"/>
        </c:scaling>
        <c:delete val="0"/>
        <c:axPos val="l"/>
        <c:title>
          <c:tx>
            <c:rich>
              <a:bodyPr/>
              <a:lstStyle/>
              <a:p>
                <a:pPr>
                  <a:defRPr/>
                </a:pPr>
                <a:r>
                  <a:rPr lang="en-US"/>
                  <a:t>Percent Channel</a:t>
                </a:r>
              </a:p>
              <a:p>
                <a:pPr>
                  <a:defRPr/>
                </a:pPr>
                <a:r>
                  <a:rPr lang="en-US"/>
                  <a:t>Number</a:t>
                </a:r>
                <a:r>
                  <a:rPr lang="en-US" baseline="0"/>
                  <a:t> of fish</a:t>
                </a:r>
                <a:endParaRPr lang="en-US"/>
              </a:p>
            </c:rich>
          </c:tx>
          <c:layout>
            <c:manualLayout>
              <c:xMode val="edge"/>
              <c:yMode val="edge"/>
              <c:x val="2.1522842099098664E-2"/>
              <c:y val="0.28105178258967628"/>
            </c:manualLayout>
          </c:layout>
          <c:overlay val="0"/>
        </c:title>
        <c:numFmt formatCode="0" sourceLinked="0"/>
        <c:majorTickMark val="out"/>
        <c:minorTickMark val="none"/>
        <c:tickLblPos val="nextTo"/>
        <c:crossAx val="103081856"/>
        <c:crosses val="autoZero"/>
        <c:crossBetween val="between"/>
      </c:val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266699</xdr:colOff>
      <xdr:row>0</xdr:row>
      <xdr:rowOff>257174</xdr:rowOff>
    </xdr:from>
    <xdr:to>
      <xdr:col>10</xdr:col>
      <xdr:colOff>390525</xdr:colOff>
      <xdr:row>23</xdr:row>
      <xdr:rowOff>66674</xdr:rowOff>
    </xdr:to>
    <xdr:graphicFrame macro="">
      <xdr:nvGraphicFramePr>
        <xdr:cNvPr id="3" name="Chart 2" descr="Graph comparing average water temperatures in August 2015 and 2016 to water temperatures predicted by two climate change models, one for 1993, and one for 2080, in 17 Northern California rivers. For 2015 and 2016, more than half of the rivers were warmer than the 2080 climate change model predicted, suggesting that the drought is outpacing climate change scenarios." title="Figure 1.1.2 Mean August water temperatures in 17 major CA coastal river system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563880</xdr:colOff>
      <xdr:row>3</xdr:row>
      <xdr:rowOff>0</xdr:rowOff>
    </xdr:from>
    <xdr:to>
      <xdr:col>23</xdr:col>
      <xdr:colOff>563880</xdr:colOff>
      <xdr:row>28</xdr:row>
      <xdr:rowOff>0</xdr:rowOff>
    </xdr:to>
    <xdr:graphicFrame macro="">
      <xdr:nvGraphicFramePr>
        <xdr:cNvPr id="2" name="Chart 1" descr="This graph shows marine survival of Coho Salmon from two streams between 2005 and 2015.">
          <a:extLst>
            <a:ext uri="{FF2B5EF4-FFF2-40B4-BE49-F238E27FC236}">
              <a16:creationId xmlns:a16="http://schemas.microsoft.com/office/drawing/2014/main" id="{51B1693E-C508-43A3-9BE6-7788ECEFA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172279</xdr:colOff>
      <xdr:row>0</xdr:row>
      <xdr:rowOff>125896</xdr:rowOff>
    </xdr:from>
    <xdr:to>
      <xdr:col>26</xdr:col>
      <xdr:colOff>172279</xdr:colOff>
      <xdr:row>25</xdr:row>
      <xdr:rowOff>125896</xdr:rowOff>
    </xdr:to>
    <xdr:graphicFrame macro="">
      <xdr:nvGraphicFramePr>
        <xdr:cNvPr id="2" name="Chart 1" descr="This graph shows the relative abundance of adult Coho Salmon returning to five natal streams between 2011 and 2016.">
          <a:extLst>
            <a:ext uri="{FF2B5EF4-FFF2-40B4-BE49-F238E27FC236}">
              <a16:creationId xmlns:a16="http://schemas.microsoft.com/office/drawing/2014/main" id="{3D8B2EAA-288F-4F26-AE39-91814C8B4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273843</xdr:colOff>
      <xdr:row>4</xdr:row>
      <xdr:rowOff>95248</xdr:rowOff>
    </xdr:from>
    <xdr:to>
      <xdr:col>21</xdr:col>
      <xdr:colOff>302418</xdr:colOff>
      <xdr:row>15</xdr:row>
      <xdr:rowOff>154780</xdr:rowOff>
    </xdr:to>
    <xdr:graphicFrame macro="">
      <xdr:nvGraphicFramePr>
        <xdr:cNvPr id="2" name="Chart 1" descr="This figure consists of two graphs.  One shows the number of ocean-migrating smolts per spawning adult between 2006 and 2014.  The second figure shows the number of adults returning to spawn per smolt that reached the ocean during a similar time period.">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273843</xdr:colOff>
      <xdr:row>16</xdr:row>
      <xdr:rowOff>130967</xdr:rowOff>
    </xdr:from>
    <xdr:to>
      <xdr:col>21</xdr:col>
      <xdr:colOff>302418</xdr:colOff>
      <xdr:row>28</xdr:row>
      <xdr:rowOff>95249</xdr:rowOff>
    </xdr:to>
    <xdr:graphicFrame macro="">
      <xdr:nvGraphicFramePr>
        <xdr:cNvPr id="3" name="Chart 2" descr="This figure consists of two graphs.  One shows the number of ocean-migrating smolts per spawning adult between 2006 and 2014.  The second figure shows the number of adults returning to spawn per smolt that reached the ocean during a similar time period.">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380999</xdr:colOff>
      <xdr:row>4</xdr:row>
      <xdr:rowOff>104773</xdr:rowOff>
    </xdr:from>
    <xdr:to>
      <xdr:col>15</xdr:col>
      <xdr:colOff>380999</xdr:colOff>
      <xdr:row>28</xdr:row>
      <xdr:rowOff>133348</xdr:rowOff>
    </xdr:to>
    <xdr:graphicFrame macro="">
      <xdr:nvGraphicFramePr>
        <xdr:cNvPr id="3" name="Chart 2" descr="Number of adult Chinook Salmon returning to Redwood Creek (Humboldt County) pre (2013) and post (2016) drought impact. " title="Figure 1.1.6. Adult returns of Chinook Salmon to Redwood Creek">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438149</xdr:colOff>
      <xdr:row>12</xdr:row>
      <xdr:rowOff>161922</xdr:rowOff>
    </xdr:from>
    <xdr:to>
      <xdr:col>7</xdr:col>
      <xdr:colOff>209549</xdr:colOff>
      <xdr:row>36</xdr:row>
      <xdr:rowOff>161922</xdr:rowOff>
    </xdr:to>
    <xdr:graphicFrame macro="">
      <xdr:nvGraphicFramePr>
        <xdr:cNvPr id="2" name="Chart 1" descr="Graph depicting changes in percentage of dry channel, juvenile Coho Salmon per pool, and juvenile steelhead per pool at the Noyo, Big, Albion, and Navarro rivers in 2015 and 2016. Generally, the amount of dry channel decreased from 2015 to 2016, and the number of juvenile Coho Salmon and steelhead per pool increased over the same span." title="Figure 1.1.7. Comparison of habitat availability, and juvenile Coho Salmon and steelhead density in Mendocino County coastal streams between 2015 and 2016. ">
          <a:extLst>
            <a:ext uri="{FF2B5EF4-FFF2-40B4-BE49-F238E27FC236}">
              <a16:creationId xmlns:a16="http://schemas.microsoft.com/office/drawing/2014/main" id="{8F93DB6A-FB20-4BC2-8904-AC47D9207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zoomScale="115" zoomScaleNormal="115" workbookViewId="0"/>
  </sheetViews>
  <sheetFormatPr defaultColWidth="21.42578125" defaultRowHeight="15" x14ac:dyDescent="0.2"/>
  <cols>
    <col min="1" max="1" width="28.7109375" style="3" customWidth="1"/>
    <col min="2" max="2" width="14" style="3" customWidth="1"/>
    <col min="3" max="3" width="14" style="4" customWidth="1"/>
    <col min="4" max="5" width="17.28515625" style="3" customWidth="1"/>
    <col min="6" max="16384" width="21.42578125" style="3"/>
  </cols>
  <sheetData>
    <row r="1" spans="1:5" s="1" customFormat="1" ht="63" x14ac:dyDescent="0.25">
      <c r="A1" s="1" t="s">
        <v>0</v>
      </c>
      <c r="B1" s="1" t="s">
        <v>34</v>
      </c>
      <c r="C1" s="2" t="s">
        <v>35</v>
      </c>
      <c r="D1" s="1" t="s">
        <v>36</v>
      </c>
      <c r="E1" s="1" t="s">
        <v>37</v>
      </c>
    </row>
    <row r="2" spans="1:5" x14ac:dyDescent="0.2">
      <c r="A2" s="3" t="s">
        <v>7</v>
      </c>
      <c r="B2" s="3">
        <v>18.098794354838734</v>
      </c>
      <c r="C2" s="4">
        <v>15.491488686927299</v>
      </c>
      <c r="D2" s="3">
        <v>15</v>
      </c>
      <c r="E2" s="3">
        <v>16.260000000000002</v>
      </c>
    </row>
    <row r="3" spans="1:5" x14ac:dyDescent="0.2">
      <c r="A3" s="3" t="s">
        <v>8</v>
      </c>
      <c r="B3" s="3">
        <v>15.731237903225825</v>
      </c>
      <c r="C3" s="5">
        <v>14.891329301075301</v>
      </c>
      <c r="D3" s="3">
        <v>15.1199999999999</v>
      </c>
      <c r="E3" s="3">
        <v>16.3799999999999</v>
      </c>
    </row>
    <row r="4" spans="1:5" x14ac:dyDescent="0.2">
      <c r="A4" s="3" t="s">
        <v>9</v>
      </c>
      <c r="B4" s="3">
        <v>16.478713709677354</v>
      </c>
      <c r="C4" s="4">
        <v>15.273174731182801</v>
      </c>
      <c r="D4" s="3">
        <v>15.19</v>
      </c>
      <c r="E4" s="3">
        <v>16.4499999999999</v>
      </c>
    </row>
    <row r="5" spans="1:5" x14ac:dyDescent="0.2">
      <c r="A5" s="3" t="s">
        <v>6</v>
      </c>
      <c r="B5" s="3">
        <v>19.04660416666664</v>
      </c>
      <c r="C5" s="4">
        <v>18.373381048387099</v>
      </c>
      <c r="D5" s="3">
        <v>15.6099999999999</v>
      </c>
      <c r="E5" s="3">
        <v>16.87</v>
      </c>
    </row>
    <row r="6" spans="1:5" x14ac:dyDescent="0.2">
      <c r="A6" s="3" t="s">
        <v>5</v>
      </c>
      <c r="B6" s="3">
        <v>15.574692204301067</v>
      </c>
      <c r="C6" s="5">
        <v>14.3007553767108</v>
      </c>
      <c r="D6" s="3">
        <v>15.65</v>
      </c>
      <c r="E6" s="3">
        <v>16.920000000000002</v>
      </c>
    </row>
    <row r="7" spans="1:5" x14ac:dyDescent="0.2">
      <c r="A7" s="3" t="s">
        <v>10</v>
      </c>
      <c r="B7" s="3">
        <v>15.645327956989284</v>
      </c>
      <c r="C7" s="4">
        <v>14.9319576612903</v>
      </c>
      <c r="D7" s="3">
        <v>15.68</v>
      </c>
      <c r="E7" s="3">
        <v>16.9499999999999</v>
      </c>
    </row>
    <row r="8" spans="1:5" x14ac:dyDescent="0.2">
      <c r="A8" s="3" t="s">
        <v>1</v>
      </c>
      <c r="B8" s="3">
        <v>19.302151209677589</v>
      </c>
      <c r="D8" s="3">
        <v>16.48</v>
      </c>
      <c r="E8" s="3">
        <v>17.739999999999899</v>
      </c>
    </row>
    <row r="9" spans="1:5" x14ac:dyDescent="0.2">
      <c r="A9" s="3" t="s">
        <v>14</v>
      </c>
      <c r="B9" s="3">
        <v>21.345376344086127</v>
      </c>
      <c r="C9" s="4">
        <v>21.277636424731199</v>
      </c>
      <c r="D9" s="3">
        <v>16.66</v>
      </c>
      <c r="E9" s="3">
        <v>17.920000000000002</v>
      </c>
    </row>
    <row r="10" spans="1:5" x14ac:dyDescent="0.2">
      <c r="A10" s="3" t="s">
        <v>3</v>
      </c>
      <c r="B10" s="3">
        <v>19.712712365591376</v>
      </c>
      <c r="C10" s="4">
        <v>18.8012822580645</v>
      </c>
      <c r="D10" s="3">
        <v>17.309999999999899</v>
      </c>
      <c r="E10" s="3">
        <v>18.57</v>
      </c>
    </row>
    <row r="11" spans="1:5" x14ac:dyDescent="0.2">
      <c r="A11" s="3" t="s">
        <v>15</v>
      </c>
      <c r="B11" s="3">
        <v>20.108504704301247</v>
      </c>
      <c r="C11" s="4">
        <v>19.853242607526902</v>
      </c>
      <c r="D11" s="3">
        <v>17.600000000000001</v>
      </c>
      <c r="E11" s="3">
        <v>18.8599999999999</v>
      </c>
    </row>
    <row r="12" spans="1:5" x14ac:dyDescent="0.2">
      <c r="A12" s="3" t="s">
        <v>4</v>
      </c>
      <c r="B12" s="3">
        <v>20.907291666666623</v>
      </c>
      <c r="C12" s="4">
        <v>19.582451612903199</v>
      </c>
      <c r="D12" s="3">
        <v>17.690000000000001</v>
      </c>
      <c r="E12" s="3">
        <v>18.9499999999999</v>
      </c>
    </row>
    <row r="13" spans="1:5" x14ac:dyDescent="0.2">
      <c r="A13" s="3" t="s">
        <v>17</v>
      </c>
      <c r="B13" s="3">
        <v>20.321538978494747</v>
      </c>
      <c r="C13" s="4">
        <v>20.768372983871</v>
      </c>
      <c r="D13" s="3">
        <v>18.12</v>
      </c>
      <c r="E13" s="3">
        <v>19.3799999999999</v>
      </c>
    </row>
    <row r="14" spans="1:5" x14ac:dyDescent="0.2">
      <c r="A14" s="3" t="s">
        <v>2</v>
      </c>
      <c r="B14" s="3">
        <v>23.381630376344098</v>
      </c>
      <c r="D14" s="3">
        <v>18.2899999999999</v>
      </c>
      <c r="E14" s="3">
        <v>19.55</v>
      </c>
    </row>
    <row r="15" spans="1:5" x14ac:dyDescent="0.2">
      <c r="A15" s="3" t="s">
        <v>13</v>
      </c>
      <c r="B15" s="3">
        <v>21.419610215053826</v>
      </c>
      <c r="D15" s="3">
        <v>18.719999999999899</v>
      </c>
      <c r="E15" s="3">
        <v>19.98</v>
      </c>
    </row>
    <row r="16" spans="1:5" x14ac:dyDescent="0.2">
      <c r="A16" s="3" t="s">
        <v>12</v>
      </c>
      <c r="B16" s="3">
        <v>22.20132997311833</v>
      </c>
      <c r="D16" s="3">
        <v>19.559999999999899</v>
      </c>
      <c r="E16" s="3">
        <v>20.82</v>
      </c>
    </row>
    <row r="17" spans="1:5" x14ac:dyDescent="0.2">
      <c r="A17" s="3" t="s">
        <v>11</v>
      </c>
      <c r="B17" s="3">
        <v>22.517735215053758</v>
      </c>
      <c r="C17" s="4">
        <v>21.9591438172043</v>
      </c>
      <c r="D17" s="3">
        <v>21.059999999999899</v>
      </c>
      <c r="E17" s="3">
        <v>22.32</v>
      </c>
    </row>
    <row r="18" spans="1:5" x14ac:dyDescent="0.2">
      <c r="A18" s="3" t="s">
        <v>16</v>
      </c>
      <c r="B18" s="3">
        <v>21.782987604623642</v>
      </c>
      <c r="C18" s="4">
        <v>23.382670250907299</v>
      </c>
      <c r="D18" s="3">
        <v>21.899999999999899</v>
      </c>
      <c r="E18" s="3">
        <v>23.17</v>
      </c>
    </row>
  </sheetData>
  <pageMargins left="0.7" right="0.7" top="0.75" bottom="0.75" header="0.3" footer="0.3"/>
  <pageSetup orientation="portrait"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9"/>
  <sheetViews>
    <sheetView workbookViewId="0">
      <selection activeCell="B20" sqref="B20"/>
    </sheetView>
  </sheetViews>
  <sheetFormatPr defaultRowHeight="15" x14ac:dyDescent="0.2"/>
  <cols>
    <col min="1" max="1" width="25.140625" style="3" customWidth="1"/>
    <col min="2" max="5" width="9.140625" style="3"/>
    <col min="6" max="6" width="14.140625" style="3" customWidth="1"/>
    <col min="7" max="7" width="10.28515625" style="7" bestFit="1" customWidth="1"/>
    <col min="8" max="9" width="11.5703125" style="7" bestFit="1" customWidth="1"/>
    <col min="10" max="10" width="9.140625" style="3"/>
    <col min="11" max="11" width="22.7109375" style="3" customWidth="1"/>
    <col min="12" max="12" width="13.85546875" style="3" customWidth="1"/>
    <col min="13" max="13" width="12.7109375" style="3" customWidth="1"/>
    <col min="14" max="16384" width="9.140625" style="3"/>
  </cols>
  <sheetData>
    <row r="1" spans="1:13" ht="15.75" x14ac:dyDescent="0.25">
      <c r="A1" s="8" t="s">
        <v>25</v>
      </c>
      <c r="B1" s="8" t="s">
        <v>18</v>
      </c>
      <c r="C1" s="8" t="s">
        <v>26</v>
      </c>
      <c r="D1" s="8" t="s">
        <v>43</v>
      </c>
      <c r="E1" s="8" t="s">
        <v>44</v>
      </c>
      <c r="F1" s="8" t="s">
        <v>45</v>
      </c>
      <c r="G1" s="9" t="s">
        <v>46</v>
      </c>
      <c r="H1" s="9" t="s">
        <v>47</v>
      </c>
      <c r="I1" s="9" t="s">
        <v>48</v>
      </c>
      <c r="J1" s="8"/>
      <c r="K1" s="8" t="s">
        <v>51</v>
      </c>
      <c r="L1" s="9" t="s">
        <v>47</v>
      </c>
      <c r="M1" s="9" t="s">
        <v>48</v>
      </c>
    </row>
    <row r="2" spans="1:13" x14ac:dyDescent="0.2">
      <c r="A2" s="3" t="s">
        <v>27</v>
      </c>
      <c r="B2" s="3">
        <v>2002</v>
      </c>
      <c r="C2" s="3">
        <v>1807</v>
      </c>
      <c r="D2" s="3">
        <v>213</v>
      </c>
      <c r="E2" s="3" t="s">
        <v>49</v>
      </c>
      <c r="F2" s="3" t="s">
        <v>50</v>
      </c>
      <c r="G2" s="7">
        <f t="shared" ref="G2:G65" si="0">STANDARDIZE(C2,H2,I2)</f>
        <v>2.8252052412449107</v>
      </c>
      <c r="H2" s="7">
        <f>AVERAGE($C$2:$C$15)</f>
        <v>583.28571428571433</v>
      </c>
      <c r="I2" s="7">
        <f>STDEV($C$2:$C$15)</f>
        <v>433.14172997040845</v>
      </c>
      <c r="K2" s="3" t="s">
        <v>27</v>
      </c>
      <c r="L2" s="6">
        <v>388.86547619047616</v>
      </c>
      <c r="M2" s="6">
        <v>448.69368594784339</v>
      </c>
    </row>
    <row r="3" spans="1:13" x14ac:dyDescent="0.2">
      <c r="A3" s="3" t="s">
        <v>27</v>
      </c>
      <c r="B3" s="3">
        <v>2003</v>
      </c>
      <c r="C3" s="3">
        <v>731</v>
      </c>
      <c r="D3" s="3">
        <v>25</v>
      </c>
      <c r="E3" s="3" t="s">
        <v>49</v>
      </c>
      <c r="F3" s="3" t="s">
        <v>50</v>
      </c>
      <c r="G3" s="7">
        <f t="shared" si="0"/>
        <v>0.34102991121261228</v>
      </c>
      <c r="H3" s="7">
        <f t="shared" ref="H3:H15" si="1">AVERAGE($C$2:$C$15)</f>
        <v>583.28571428571433</v>
      </c>
      <c r="I3" s="7">
        <f t="shared" ref="I3:I15" si="2">STDEV($C$2:$C$15)</f>
        <v>433.14172997040845</v>
      </c>
      <c r="K3" s="10" t="s">
        <v>49</v>
      </c>
      <c r="L3" s="6">
        <v>583.28571428571433</v>
      </c>
      <c r="M3" s="6">
        <v>433.14172997040845</v>
      </c>
    </row>
    <row r="4" spans="1:13" x14ac:dyDescent="0.2">
      <c r="A4" s="3" t="s">
        <v>27</v>
      </c>
      <c r="B4" s="3">
        <v>2004</v>
      </c>
      <c r="C4" s="3">
        <v>974</v>
      </c>
      <c r="D4" s="3">
        <v>37</v>
      </c>
      <c r="E4" s="3" t="s">
        <v>49</v>
      </c>
      <c r="F4" s="3" t="s">
        <v>50</v>
      </c>
      <c r="G4" s="7">
        <f t="shared" si="0"/>
        <v>0.90204720228867963</v>
      </c>
      <c r="H4" s="7">
        <f t="shared" si="1"/>
        <v>583.28571428571433</v>
      </c>
      <c r="I4" s="7">
        <f t="shared" si="2"/>
        <v>433.14172997040845</v>
      </c>
      <c r="K4" s="10" t="s">
        <v>52</v>
      </c>
      <c r="L4" s="6">
        <v>2.5000000000000001E-2</v>
      </c>
      <c r="M4" s="6">
        <v>1.7530925056406268E-2</v>
      </c>
    </row>
    <row r="5" spans="1:13" x14ac:dyDescent="0.2">
      <c r="A5" s="3" t="s">
        <v>27</v>
      </c>
      <c r="B5" s="3">
        <v>2005</v>
      </c>
      <c r="C5" s="3">
        <v>789</v>
      </c>
      <c r="D5" s="3">
        <v>128</v>
      </c>
      <c r="E5" s="3" t="s">
        <v>49</v>
      </c>
      <c r="F5" s="3" t="s">
        <v>50</v>
      </c>
      <c r="G5" s="7">
        <f t="shared" si="0"/>
        <v>0.47493527286862836</v>
      </c>
      <c r="H5" s="7">
        <f t="shared" si="1"/>
        <v>583.28571428571433</v>
      </c>
      <c r="I5" s="7">
        <f t="shared" si="2"/>
        <v>433.14172997040845</v>
      </c>
      <c r="K5" s="3" t="s">
        <v>53</v>
      </c>
      <c r="L5" s="6">
        <v>1074.8333333333333</v>
      </c>
      <c r="M5" s="6">
        <v>506.73599306410694</v>
      </c>
    </row>
    <row r="6" spans="1:13" x14ac:dyDescent="0.2">
      <c r="A6" s="3" t="s">
        <v>27</v>
      </c>
      <c r="B6" s="3">
        <v>2006</v>
      </c>
      <c r="C6" s="3">
        <v>396</v>
      </c>
      <c r="D6" s="3">
        <v>47</v>
      </c>
      <c r="E6" s="3" t="s">
        <v>49</v>
      </c>
      <c r="F6" s="3" t="s">
        <v>50</v>
      </c>
      <c r="G6" s="7">
        <f t="shared" si="0"/>
        <v>-0.4323889880074806</v>
      </c>
      <c r="H6" s="7">
        <f t="shared" si="1"/>
        <v>583.28571428571433</v>
      </c>
      <c r="I6" s="7">
        <f t="shared" si="2"/>
        <v>433.14172997040845</v>
      </c>
      <c r="K6" s="3" t="s">
        <v>42</v>
      </c>
      <c r="L6" s="6">
        <v>454.33333333333331</v>
      </c>
      <c r="M6" s="6">
        <v>240.00388885738218</v>
      </c>
    </row>
    <row r="7" spans="1:13" x14ac:dyDescent="0.2">
      <c r="A7" s="3" t="s">
        <v>27</v>
      </c>
      <c r="B7" s="3">
        <v>2007</v>
      </c>
      <c r="C7" s="3">
        <v>262</v>
      </c>
      <c r="D7" s="3">
        <v>41</v>
      </c>
      <c r="E7" s="3" t="s">
        <v>49</v>
      </c>
      <c r="F7" s="3" t="s">
        <v>50</v>
      </c>
      <c r="G7" s="7">
        <f t="shared" si="0"/>
        <v>-0.74175654769551769</v>
      </c>
      <c r="H7" s="7">
        <f t="shared" si="1"/>
        <v>583.28571428571433</v>
      </c>
      <c r="I7" s="7">
        <f t="shared" si="2"/>
        <v>433.14172997040845</v>
      </c>
      <c r="K7" s="3" t="s">
        <v>54</v>
      </c>
      <c r="L7" s="6">
        <v>259.17311111111115</v>
      </c>
      <c r="M7" s="6">
        <v>392.00798137476272</v>
      </c>
    </row>
    <row r="8" spans="1:13" x14ac:dyDescent="0.2">
      <c r="A8" s="3" t="s">
        <v>27</v>
      </c>
      <c r="B8" s="3">
        <v>2008</v>
      </c>
      <c r="C8" s="3">
        <v>399</v>
      </c>
      <c r="D8" s="3">
        <v>71</v>
      </c>
      <c r="E8" s="3" t="s">
        <v>49</v>
      </c>
      <c r="F8" s="3" t="s">
        <v>50</v>
      </c>
      <c r="G8" s="7">
        <f t="shared" si="0"/>
        <v>-0.42546284861147976</v>
      </c>
      <c r="H8" s="7">
        <f t="shared" si="1"/>
        <v>583.28571428571433</v>
      </c>
      <c r="I8" s="7">
        <f t="shared" si="2"/>
        <v>433.14172997040845</v>
      </c>
      <c r="K8" s="10" t="s">
        <v>49</v>
      </c>
      <c r="L8" s="6">
        <v>424.09090909090907</v>
      </c>
      <c r="M8" s="6">
        <v>429.31141483670211</v>
      </c>
    </row>
    <row r="9" spans="1:13" x14ac:dyDescent="0.2">
      <c r="A9" s="3" t="s">
        <v>27</v>
      </c>
      <c r="B9" s="3">
        <v>2009</v>
      </c>
      <c r="C9" s="3">
        <v>89</v>
      </c>
      <c r="D9" s="3">
        <v>10</v>
      </c>
      <c r="E9" s="3" t="s">
        <v>49</v>
      </c>
      <c r="F9" s="3" t="s">
        <v>50</v>
      </c>
      <c r="G9" s="7">
        <f t="shared" si="0"/>
        <v>-1.1411639195315657</v>
      </c>
      <c r="H9" s="7">
        <f t="shared" si="1"/>
        <v>583.28571428571433</v>
      </c>
      <c r="I9" s="7">
        <f t="shared" si="2"/>
        <v>433.14172997040845</v>
      </c>
      <c r="K9" s="10" t="s">
        <v>52</v>
      </c>
      <c r="L9" s="6">
        <v>1.657142857142857E-2</v>
      </c>
      <c r="M9" s="6">
        <v>1.9738770164806307E-2</v>
      </c>
    </row>
    <row r="10" spans="1:13" x14ac:dyDescent="0.2">
      <c r="A10" s="3" t="s">
        <v>27</v>
      </c>
      <c r="B10" s="3">
        <v>2010</v>
      </c>
      <c r="C10" s="3">
        <v>455</v>
      </c>
      <c r="D10" s="3">
        <v>38</v>
      </c>
      <c r="E10" s="3" t="s">
        <v>49</v>
      </c>
      <c r="F10" s="3" t="s">
        <v>50</v>
      </c>
      <c r="G10" s="7">
        <f t="shared" si="0"/>
        <v>-0.29617491321946426</v>
      </c>
      <c r="H10" s="7">
        <f t="shared" si="1"/>
        <v>583.28571428571433</v>
      </c>
      <c r="I10" s="7">
        <f t="shared" si="2"/>
        <v>433.14172997040845</v>
      </c>
      <c r="K10" s="3" t="s">
        <v>15</v>
      </c>
      <c r="L10" s="6">
        <v>450.16666666666669</v>
      </c>
      <c r="M10" s="6">
        <v>193.30537154116192</v>
      </c>
    </row>
    <row r="11" spans="1:13" x14ac:dyDescent="0.2">
      <c r="A11" s="3" t="s">
        <v>27</v>
      </c>
      <c r="B11" s="3">
        <v>2011</v>
      </c>
      <c r="C11" s="3">
        <v>624</v>
      </c>
      <c r="D11" s="3">
        <v>148</v>
      </c>
      <c r="E11" s="3" t="s">
        <v>49</v>
      </c>
      <c r="F11" s="3" t="s">
        <v>50</v>
      </c>
      <c r="G11" s="7">
        <f t="shared" si="0"/>
        <v>9.3997606088582597E-2</v>
      </c>
      <c r="H11" s="7">
        <f t="shared" si="1"/>
        <v>583.28571428571433</v>
      </c>
      <c r="I11" s="7">
        <f t="shared" si="2"/>
        <v>433.14172997040845</v>
      </c>
      <c r="K11" s="3" t="s">
        <v>17</v>
      </c>
      <c r="L11" s="6">
        <v>250.6</v>
      </c>
      <c r="M11" s="6">
        <v>139.53243350561905</v>
      </c>
    </row>
    <row r="12" spans="1:13" x14ac:dyDescent="0.2">
      <c r="A12" s="3" t="s">
        <v>27</v>
      </c>
      <c r="B12" s="3">
        <v>2012</v>
      </c>
      <c r="C12" s="3">
        <v>318</v>
      </c>
      <c r="D12" s="3">
        <v>75</v>
      </c>
      <c r="E12" s="3" t="s">
        <v>49</v>
      </c>
      <c r="F12" s="3" t="s">
        <v>50</v>
      </c>
      <c r="G12" s="7">
        <f t="shared" si="0"/>
        <v>-0.61246861230350225</v>
      </c>
      <c r="H12" s="7">
        <f t="shared" si="1"/>
        <v>583.28571428571433</v>
      </c>
      <c r="I12" s="7">
        <f t="shared" si="2"/>
        <v>433.14172997040845</v>
      </c>
      <c r="K12" s="3" t="s">
        <v>55</v>
      </c>
      <c r="L12" s="6">
        <v>1320.1666666666667</v>
      </c>
      <c r="M12" s="6">
        <v>605.12524874332155</v>
      </c>
    </row>
    <row r="13" spans="1:13" x14ac:dyDescent="0.2">
      <c r="A13" s="3" t="s">
        <v>27</v>
      </c>
      <c r="B13" s="3">
        <v>2013</v>
      </c>
      <c r="C13" s="3">
        <v>155</v>
      </c>
      <c r="D13" s="3">
        <v>67</v>
      </c>
      <c r="E13" s="3" t="s">
        <v>49</v>
      </c>
      <c r="F13" s="3" t="s">
        <v>50</v>
      </c>
      <c r="G13" s="7">
        <f t="shared" si="0"/>
        <v>-0.98878885281954743</v>
      </c>
      <c r="H13" s="7">
        <f t="shared" si="1"/>
        <v>583.28571428571433</v>
      </c>
      <c r="I13" s="7">
        <f t="shared" si="2"/>
        <v>433.14172997040845</v>
      </c>
    </row>
    <row r="14" spans="1:13" x14ac:dyDescent="0.2">
      <c r="A14" s="3" t="s">
        <v>27</v>
      </c>
      <c r="B14" s="3">
        <v>2014</v>
      </c>
      <c r="C14" s="3">
        <v>718</v>
      </c>
      <c r="D14" s="3">
        <v>68</v>
      </c>
      <c r="E14" s="3" t="s">
        <v>49</v>
      </c>
      <c r="F14" s="3" t="s">
        <v>50</v>
      </c>
      <c r="G14" s="7">
        <f t="shared" si="0"/>
        <v>0.31101664049660865</v>
      </c>
      <c r="H14" s="7">
        <f t="shared" si="1"/>
        <v>583.28571428571433</v>
      </c>
      <c r="I14" s="7">
        <f t="shared" si="2"/>
        <v>433.14172997040845</v>
      </c>
    </row>
    <row r="15" spans="1:13" x14ac:dyDescent="0.2">
      <c r="A15" s="3" t="s">
        <v>27</v>
      </c>
      <c r="B15" s="3">
        <v>2015</v>
      </c>
      <c r="C15" s="3">
        <v>449</v>
      </c>
      <c r="E15" s="3" t="s">
        <v>49</v>
      </c>
      <c r="F15" s="3" t="s">
        <v>50</v>
      </c>
      <c r="G15" s="7">
        <f t="shared" si="0"/>
        <v>-0.31002719201146589</v>
      </c>
      <c r="H15" s="7">
        <f t="shared" si="1"/>
        <v>583.28571428571433</v>
      </c>
      <c r="I15" s="7">
        <f t="shared" si="2"/>
        <v>433.14172997040845</v>
      </c>
    </row>
    <row r="16" spans="1:13" x14ac:dyDescent="0.2">
      <c r="A16" s="3" t="s">
        <v>17</v>
      </c>
      <c r="B16" s="3">
        <v>2011</v>
      </c>
      <c r="C16" s="3">
        <v>482</v>
      </c>
      <c r="D16" s="3">
        <v>9.4</v>
      </c>
      <c r="E16" s="3" t="s">
        <v>56</v>
      </c>
      <c r="F16" s="3" t="s">
        <v>50</v>
      </c>
      <c r="G16" s="7">
        <f t="shared" si="0"/>
        <v>1.658395787891719</v>
      </c>
      <c r="H16" s="6">
        <v>250.6</v>
      </c>
      <c r="I16" s="6">
        <v>139.53243350561905</v>
      </c>
    </row>
    <row r="17" spans="1:13" x14ac:dyDescent="0.2">
      <c r="A17" s="3" t="s">
        <v>17</v>
      </c>
      <c r="B17" s="3">
        <v>2012</v>
      </c>
      <c r="C17" s="3">
        <v>227</v>
      </c>
      <c r="D17" s="3">
        <v>4.8</v>
      </c>
      <c r="E17" s="3" t="s">
        <v>56</v>
      </c>
      <c r="F17" s="3" t="s">
        <v>50</v>
      </c>
      <c r="G17" s="7">
        <f t="shared" si="0"/>
        <v>-0.16913630334591426</v>
      </c>
      <c r="H17" s="6">
        <v>250.6</v>
      </c>
      <c r="I17" s="6">
        <v>139.53243350561905</v>
      </c>
    </row>
    <row r="18" spans="1:13" x14ac:dyDescent="0.2">
      <c r="A18" s="3" t="s">
        <v>17</v>
      </c>
      <c r="B18" s="3">
        <v>2013</v>
      </c>
      <c r="C18" s="3">
        <v>260</v>
      </c>
      <c r="D18" s="3">
        <v>3.2</v>
      </c>
      <c r="E18" s="3" t="s">
        <v>56</v>
      </c>
      <c r="F18" s="3" t="s">
        <v>50</v>
      </c>
      <c r="G18" s="7">
        <f t="shared" si="0"/>
        <v>6.7367849637779462E-2</v>
      </c>
      <c r="H18" s="6">
        <v>250.6</v>
      </c>
      <c r="I18" s="6">
        <v>139.53243350561905</v>
      </c>
      <c r="K18" s="10"/>
      <c r="L18" s="6"/>
      <c r="M18" s="6"/>
    </row>
    <row r="19" spans="1:13" x14ac:dyDescent="0.2">
      <c r="A19" s="3" t="s">
        <v>17</v>
      </c>
      <c r="B19" s="3">
        <v>2014</v>
      </c>
      <c r="C19" s="3">
        <v>149</v>
      </c>
      <c r="D19" s="3">
        <v>4.5999999999999996</v>
      </c>
      <c r="E19" s="3" t="s">
        <v>56</v>
      </c>
      <c r="F19" s="3" t="s">
        <v>50</v>
      </c>
      <c r="G19" s="7">
        <f t="shared" si="0"/>
        <v>-0.72814611948919028</v>
      </c>
      <c r="H19" s="6">
        <v>250.6</v>
      </c>
      <c r="I19" s="6">
        <v>139.53243350561905</v>
      </c>
    </row>
    <row r="20" spans="1:13" x14ac:dyDescent="0.2">
      <c r="A20" s="3" t="s">
        <v>17</v>
      </c>
      <c r="B20" s="3">
        <v>2015</v>
      </c>
      <c r="C20" s="3">
        <v>135</v>
      </c>
      <c r="E20" s="3" t="s">
        <v>56</v>
      </c>
      <c r="F20" s="3" t="s">
        <v>50</v>
      </c>
      <c r="G20" s="7">
        <f t="shared" si="0"/>
        <v>-0.82848121469439373</v>
      </c>
      <c r="H20" s="6">
        <v>250.6</v>
      </c>
      <c r="I20" s="6">
        <v>139.53243350561905</v>
      </c>
    </row>
    <row r="21" spans="1:13" x14ac:dyDescent="0.2">
      <c r="A21" s="3" t="s">
        <v>15</v>
      </c>
      <c r="B21" s="3">
        <v>2010</v>
      </c>
      <c r="C21" s="3">
        <v>574</v>
      </c>
      <c r="D21" s="3">
        <v>92</v>
      </c>
      <c r="E21" s="3" t="s">
        <v>56</v>
      </c>
      <c r="F21" s="3" t="s">
        <v>50</v>
      </c>
      <c r="G21" s="7">
        <f t="shared" si="0"/>
        <v>0.6406098927621604</v>
      </c>
      <c r="H21" s="6">
        <v>450.16666666666669</v>
      </c>
      <c r="I21" s="6">
        <v>193.30537154116192</v>
      </c>
    </row>
    <row r="22" spans="1:13" x14ac:dyDescent="0.2">
      <c r="A22" s="3" t="s">
        <v>15</v>
      </c>
      <c r="B22" s="3">
        <v>2011</v>
      </c>
      <c r="C22" s="3">
        <v>540</v>
      </c>
      <c r="D22" s="3">
        <v>167</v>
      </c>
      <c r="E22" s="3" t="s">
        <v>56</v>
      </c>
      <c r="F22" s="3" t="s">
        <v>50</v>
      </c>
      <c r="G22" s="7">
        <f t="shared" si="0"/>
        <v>0.4647223851935457</v>
      </c>
      <c r="H22" s="6">
        <v>450.16666666666669</v>
      </c>
      <c r="I22" s="6">
        <v>193.30537154116192</v>
      </c>
    </row>
    <row r="23" spans="1:13" x14ac:dyDescent="0.2">
      <c r="A23" s="3" t="s">
        <v>15</v>
      </c>
      <c r="B23" s="3">
        <v>2012</v>
      </c>
      <c r="C23" s="3">
        <v>405</v>
      </c>
      <c r="D23" s="3">
        <v>85</v>
      </c>
      <c r="E23" s="3" t="s">
        <v>56</v>
      </c>
      <c r="F23" s="3" t="s">
        <v>50</v>
      </c>
      <c r="G23" s="7">
        <f t="shared" si="0"/>
        <v>-0.23365448309360104</v>
      </c>
      <c r="H23" s="6">
        <v>450.16666666666669</v>
      </c>
      <c r="I23" s="6">
        <v>193.30537154116192</v>
      </c>
    </row>
    <row r="24" spans="1:13" x14ac:dyDescent="0.2">
      <c r="A24" s="3" t="s">
        <v>15</v>
      </c>
      <c r="B24" s="3">
        <v>2013</v>
      </c>
      <c r="C24" s="3">
        <v>705</v>
      </c>
      <c r="D24" s="3">
        <v>231</v>
      </c>
      <c r="E24" s="3" t="s">
        <v>56</v>
      </c>
      <c r="F24" s="3" t="s">
        <v>50</v>
      </c>
      <c r="G24" s="7">
        <f t="shared" si="0"/>
        <v>1.3182941131000583</v>
      </c>
      <c r="H24" s="6">
        <v>450.16666666666669</v>
      </c>
      <c r="I24" s="6">
        <v>193.30537154116192</v>
      </c>
    </row>
    <row r="25" spans="1:13" x14ac:dyDescent="0.2">
      <c r="A25" s="3" t="s">
        <v>15</v>
      </c>
      <c r="B25" s="3">
        <v>2014</v>
      </c>
      <c r="C25" s="3">
        <v>297</v>
      </c>
      <c r="D25" s="3">
        <v>84.5</v>
      </c>
      <c r="E25" s="3" t="s">
        <v>56</v>
      </c>
      <c r="F25" s="3" t="s">
        <v>50</v>
      </c>
      <c r="G25" s="7">
        <f t="shared" si="0"/>
        <v>-0.79235597772331845</v>
      </c>
      <c r="H25" s="6">
        <v>450.16666666666669</v>
      </c>
      <c r="I25" s="6">
        <v>193.30537154116192</v>
      </c>
    </row>
    <row r="26" spans="1:13" x14ac:dyDescent="0.2">
      <c r="A26" s="3" t="s">
        <v>15</v>
      </c>
      <c r="B26" s="3">
        <v>2015</v>
      </c>
      <c r="C26" s="3">
        <v>180</v>
      </c>
      <c r="E26" s="3" t="s">
        <v>56</v>
      </c>
      <c r="F26" s="3" t="s">
        <v>50</v>
      </c>
      <c r="G26" s="7">
        <f t="shared" si="0"/>
        <v>-1.3976159302388456</v>
      </c>
      <c r="H26" s="6">
        <v>450.16666666666669</v>
      </c>
      <c r="I26" s="6">
        <v>193.30537154116192</v>
      </c>
    </row>
    <row r="27" spans="1:13" x14ac:dyDescent="0.2">
      <c r="A27" s="3" t="s">
        <v>55</v>
      </c>
      <c r="B27" s="3">
        <v>2010</v>
      </c>
      <c r="C27" s="3">
        <v>1284</v>
      </c>
      <c r="D27" s="3">
        <v>562</v>
      </c>
      <c r="E27" s="3" t="s">
        <v>56</v>
      </c>
      <c r="F27" s="3" t="s">
        <v>50</v>
      </c>
      <c r="G27" s="7">
        <f t="shared" si="0"/>
        <v>-5.9767241148464628E-2</v>
      </c>
      <c r="H27" s="6">
        <v>1320.1666666666667</v>
      </c>
      <c r="I27" s="6">
        <v>605.12524874332155</v>
      </c>
    </row>
    <row r="28" spans="1:13" x14ac:dyDescent="0.2">
      <c r="A28" s="3" t="s">
        <v>55</v>
      </c>
      <c r="B28" s="3">
        <v>2011</v>
      </c>
      <c r="C28" s="3">
        <v>1873</v>
      </c>
      <c r="D28" s="3">
        <v>310</v>
      </c>
      <c r="E28" s="3" t="s">
        <v>56</v>
      </c>
      <c r="F28" s="3" t="s">
        <v>50</v>
      </c>
      <c r="G28" s="7">
        <f t="shared" si="0"/>
        <v>0.91358497184081444</v>
      </c>
      <c r="H28" s="6">
        <v>1320.1666666666667</v>
      </c>
      <c r="I28" s="6">
        <v>605.12524874332155</v>
      </c>
    </row>
    <row r="29" spans="1:13" x14ac:dyDescent="0.2">
      <c r="A29" s="3" t="s">
        <v>55</v>
      </c>
      <c r="B29" s="3">
        <v>2012</v>
      </c>
      <c r="C29" s="3">
        <v>1340</v>
      </c>
      <c r="D29" s="3">
        <v>341</v>
      </c>
      <c r="E29" s="3" t="s">
        <v>56</v>
      </c>
      <c r="F29" s="3" t="s">
        <v>50</v>
      </c>
      <c r="G29" s="7">
        <f t="shared" si="0"/>
        <v>3.2775583855609441E-2</v>
      </c>
      <c r="H29" s="6">
        <v>1320.1666666666667</v>
      </c>
      <c r="I29" s="6">
        <v>605.12524874332155</v>
      </c>
    </row>
    <row r="30" spans="1:13" x14ac:dyDescent="0.2">
      <c r="A30" s="3" t="s">
        <v>55</v>
      </c>
      <c r="B30" s="3">
        <v>2013</v>
      </c>
      <c r="C30" s="3">
        <v>939</v>
      </c>
      <c r="D30" s="3">
        <v>318</v>
      </c>
      <c r="E30" s="3" t="s">
        <v>56</v>
      </c>
      <c r="F30" s="3" t="s">
        <v>50</v>
      </c>
      <c r="G30" s="7">
        <f t="shared" si="0"/>
        <v>-0.62989714519142093</v>
      </c>
      <c r="H30" s="6">
        <v>1320.1666666666667</v>
      </c>
      <c r="I30" s="6">
        <v>605.12524874332155</v>
      </c>
    </row>
    <row r="31" spans="1:13" x14ac:dyDescent="0.2">
      <c r="A31" s="3" t="s">
        <v>55</v>
      </c>
      <c r="B31" s="3">
        <v>2014</v>
      </c>
      <c r="C31" s="3">
        <v>2069</v>
      </c>
      <c r="D31" s="3">
        <v>363.5</v>
      </c>
      <c r="E31" s="3" t="s">
        <v>56</v>
      </c>
      <c r="F31" s="3" t="s">
        <v>50</v>
      </c>
      <c r="G31" s="7">
        <f t="shared" si="0"/>
        <v>1.2374848593550738</v>
      </c>
      <c r="H31" s="6">
        <v>1320.1666666666667</v>
      </c>
      <c r="I31" s="6">
        <v>605.12524874332155</v>
      </c>
    </row>
    <row r="32" spans="1:13" x14ac:dyDescent="0.2">
      <c r="A32" s="3" t="s">
        <v>55</v>
      </c>
      <c r="B32" s="3">
        <v>2015</v>
      </c>
      <c r="C32" s="3">
        <v>416</v>
      </c>
      <c r="D32" s="3">
        <v>149.5</v>
      </c>
      <c r="E32" s="3" t="s">
        <v>56</v>
      </c>
      <c r="F32" s="3" t="s">
        <v>50</v>
      </c>
      <c r="G32" s="7">
        <f t="shared" si="0"/>
        <v>-1.4941810287116128</v>
      </c>
      <c r="H32" s="6">
        <v>1320.1666666666667</v>
      </c>
      <c r="I32" s="6">
        <v>605.12524874332155</v>
      </c>
    </row>
    <row r="33" spans="1:9" x14ac:dyDescent="0.2">
      <c r="A33" s="3" t="s">
        <v>42</v>
      </c>
      <c r="B33" s="3">
        <v>2009</v>
      </c>
      <c r="C33" s="3">
        <v>294</v>
      </c>
      <c r="D33" s="3">
        <v>106</v>
      </c>
      <c r="E33" s="3" t="s">
        <v>56</v>
      </c>
      <c r="F33" s="3" t="s">
        <v>50</v>
      </c>
      <c r="G33" s="7">
        <f t="shared" si="0"/>
        <v>-0.66804473084437566</v>
      </c>
      <c r="H33" s="6">
        <v>454.33333333333331</v>
      </c>
      <c r="I33" s="6">
        <v>240.00388885738218</v>
      </c>
    </row>
    <row r="34" spans="1:9" x14ac:dyDescent="0.2">
      <c r="A34" s="3" t="s">
        <v>42</v>
      </c>
      <c r="B34" s="3">
        <v>2010</v>
      </c>
      <c r="C34" s="3">
        <v>286</v>
      </c>
      <c r="D34" s="3">
        <v>114</v>
      </c>
      <c r="E34" s="3" t="s">
        <v>56</v>
      </c>
      <c r="F34" s="3" t="s">
        <v>50</v>
      </c>
      <c r="G34" s="7">
        <f t="shared" si="0"/>
        <v>-0.70137752406737974</v>
      </c>
      <c r="H34" s="6">
        <v>454.33333333333331</v>
      </c>
      <c r="I34" s="6">
        <v>240.00388885738218</v>
      </c>
    </row>
    <row r="35" spans="1:9" x14ac:dyDescent="0.2">
      <c r="A35" s="3" t="s">
        <v>42</v>
      </c>
      <c r="B35" s="3">
        <v>2011</v>
      </c>
      <c r="C35" s="3">
        <v>411</v>
      </c>
      <c r="D35" s="3">
        <v>140</v>
      </c>
      <c r="E35" s="3" t="s">
        <v>56</v>
      </c>
      <c r="F35" s="3" t="s">
        <v>50</v>
      </c>
      <c r="G35" s="7">
        <f t="shared" si="0"/>
        <v>-0.1805526299579393</v>
      </c>
      <c r="H35" s="6">
        <v>454.33333333333331</v>
      </c>
      <c r="I35" s="6">
        <v>240.00388885738218</v>
      </c>
    </row>
    <row r="36" spans="1:9" x14ac:dyDescent="0.2">
      <c r="A36" s="3" t="s">
        <v>42</v>
      </c>
      <c r="B36" s="3">
        <v>2012</v>
      </c>
      <c r="C36" s="3">
        <v>228</v>
      </c>
      <c r="D36" s="3">
        <v>65</v>
      </c>
      <c r="E36" s="3" t="s">
        <v>56</v>
      </c>
      <c r="F36" s="3" t="s">
        <v>50</v>
      </c>
      <c r="G36" s="7">
        <f t="shared" si="0"/>
        <v>-0.94304027493416021</v>
      </c>
      <c r="H36" s="6">
        <v>454.33333333333331</v>
      </c>
      <c r="I36" s="6">
        <v>240.00388885738218</v>
      </c>
    </row>
    <row r="37" spans="1:9" x14ac:dyDescent="0.2">
      <c r="A37" s="3" t="s">
        <v>42</v>
      </c>
      <c r="B37" s="3">
        <v>2013</v>
      </c>
      <c r="C37" s="3">
        <v>784</v>
      </c>
      <c r="D37" s="3">
        <v>176</v>
      </c>
      <c r="E37" s="3" t="s">
        <v>56</v>
      </c>
      <c r="F37" s="3" t="s">
        <v>50</v>
      </c>
      <c r="G37" s="7">
        <f t="shared" si="0"/>
        <v>1.373588854064631</v>
      </c>
      <c r="H37" s="6">
        <v>454.33333333333331</v>
      </c>
      <c r="I37" s="6">
        <v>240.00388885738218</v>
      </c>
    </row>
    <row r="38" spans="1:9" x14ac:dyDescent="0.2">
      <c r="A38" s="3" t="s">
        <v>42</v>
      </c>
      <c r="B38" s="3">
        <v>2014</v>
      </c>
      <c r="C38" s="3">
        <v>723</v>
      </c>
      <c r="D38" s="3">
        <v>96.5</v>
      </c>
      <c r="E38" s="3" t="s">
        <v>56</v>
      </c>
      <c r="F38" s="3" t="s">
        <v>50</v>
      </c>
      <c r="G38" s="7">
        <f t="shared" si="0"/>
        <v>1.1194263057392242</v>
      </c>
      <c r="H38" s="6">
        <v>454.33333333333331</v>
      </c>
      <c r="I38" s="6">
        <v>240.00388885738218</v>
      </c>
    </row>
    <row r="39" spans="1:9" x14ac:dyDescent="0.2">
      <c r="A39" s="3" t="s">
        <v>54</v>
      </c>
      <c r="B39" s="3">
        <v>2004</v>
      </c>
      <c r="C39" s="3">
        <v>1204</v>
      </c>
      <c r="D39" s="3">
        <v>68.5</v>
      </c>
      <c r="E39" s="3" t="s">
        <v>49</v>
      </c>
      <c r="F39" s="3" t="s">
        <v>50</v>
      </c>
      <c r="G39" s="7">
        <f t="shared" si="0"/>
        <v>1.7249164166685462</v>
      </c>
      <c r="H39" s="7">
        <f>AVERAGE($C$39:$C$48)</f>
        <v>466.5</v>
      </c>
      <c r="I39" s="7">
        <f>STDEV($C$39:$C$48)</f>
        <v>427.55694877342881</v>
      </c>
    </row>
    <row r="40" spans="1:9" x14ac:dyDescent="0.2">
      <c r="A40" s="3" t="s">
        <v>54</v>
      </c>
      <c r="B40" s="3">
        <v>2005</v>
      </c>
      <c r="C40" s="3">
        <v>1167</v>
      </c>
      <c r="D40" s="3">
        <v>134</v>
      </c>
      <c r="E40" s="3" t="s">
        <v>49</v>
      </c>
      <c r="F40" s="3" t="s">
        <v>50</v>
      </c>
      <c r="G40" s="7">
        <f t="shared" si="0"/>
        <v>1.6383782371204294</v>
      </c>
      <c r="H40" s="7">
        <f t="shared" ref="H40:H49" si="3">AVERAGE($C$39:$C$48)</f>
        <v>466.5</v>
      </c>
      <c r="I40" s="7">
        <f t="shared" ref="I40:I49" si="4">STDEV($C$39:$C$48)</f>
        <v>427.55694877342881</v>
      </c>
    </row>
    <row r="41" spans="1:9" x14ac:dyDescent="0.2">
      <c r="A41" s="3" t="s">
        <v>54</v>
      </c>
      <c r="B41" s="3">
        <v>2006</v>
      </c>
      <c r="C41" s="3">
        <v>709</v>
      </c>
      <c r="D41" s="3">
        <v>60.5</v>
      </c>
      <c r="E41" s="3" t="s">
        <v>49</v>
      </c>
      <c r="F41" s="3" t="s">
        <v>50</v>
      </c>
      <c r="G41" s="7">
        <f t="shared" si="0"/>
        <v>0.56717590649779315</v>
      </c>
      <c r="H41" s="7">
        <f t="shared" si="3"/>
        <v>466.5</v>
      </c>
      <c r="I41" s="7">
        <f t="shared" si="4"/>
        <v>427.55694877342881</v>
      </c>
    </row>
    <row r="42" spans="1:9" x14ac:dyDescent="0.2">
      <c r="A42" s="3" t="s">
        <v>54</v>
      </c>
      <c r="B42" s="3">
        <v>2007</v>
      </c>
      <c r="C42" s="3">
        <v>401</v>
      </c>
      <c r="D42" s="3">
        <v>53</v>
      </c>
      <c r="E42" s="3" t="s">
        <v>49</v>
      </c>
      <c r="F42" s="3" t="s">
        <v>50</v>
      </c>
      <c r="G42" s="7">
        <f t="shared" si="0"/>
        <v>-0.15319596649734207</v>
      </c>
      <c r="H42" s="7">
        <f t="shared" si="3"/>
        <v>466.5</v>
      </c>
      <c r="I42" s="7">
        <f t="shared" si="4"/>
        <v>427.55694877342881</v>
      </c>
    </row>
    <row r="43" spans="1:9" x14ac:dyDescent="0.2">
      <c r="A43" s="3" t="s">
        <v>54</v>
      </c>
      <c r="B43" s="3">
        <v>2008</v>
      </c>
      <c r="C43" s="3">
        <v>228</v>
      </c>
      <c r="D43" s="3">
        <v>37.5</v>
      </c>
      <c r="E43" s="3" t="s">
        <v>49</v>
      </c>
      <c r="F43" s="3" t="s">
        <v>50</v>
      </c>
      <c r="G43" s="7">
        <f t="shared" si="0"/>
        <v>-0.55782042762772643</v>
      </c>
      <c r="H43" s="7">
        <f t="shared" si="3"/>
        <v>466.5</v>
      </c>
      <c r="I43" s="7">
        <f t="shared" si="4"/>
        <v>427.55694877342881</v>
      </c>
    </row>
    <row r="44" spans="1:9" x14ac:dyDescent="0.2">
      <c r="A44" s="3" t="s">
        <v>54</v>
      </c>
      <c r="B44" s="3">
        <v>2009</v>
      </c>
      <c r="C44" s="3">
        <v>50</v>
      </c>
      <c r="D44" s="3">
        <v>9</v>
      </c>
      <c r="E44" s="3" t="s">
        <v>49</v>
      </c>
      <c r="F44" s="3" t="s">
        <v>50</v>
      </c>
      <c r="G44" s="7">
        <f t="shared" si="0"/>
        <v>-0.97413923734569419</v>
      </c>
      <c r="H44" s="7">
        <f t="shared" si="3"/>
        <v>466.5</v>
      </c>
      <c r="I44" s="7">
        <f t="shared" si="4"/>
        <v>427.55694877342881</v>
      </c>
    </row>
    <row r="45" spans="1:9" x14ac:dyDescent="0.2">
      <c r="A45" s="3" t="s">
        <v>54</v>
      </c>
      <c r="B45" s="3">
        <v>2010</v>
      </c>
      <c r="C45" s="3">
        <v>9</v>
      </c>
      <c r="D45" s="3">
        <v>2.5</v>
      </c>
      <c r="E45" s="3" t="s">
        <v>49</v>
      </c>
      <c r="F45" s="3" t="s">
        <v>50</v>
      </c>
      <c r="G45" s="7">
        <f t="shared" si="0"/>
        <v>-1.0700328957638778</v>
      </c>
      <c r="H45" s="7">
        <f t="shared" si="3"/>
        <v>466.5</v>
      </c>
      <c r="I45" s="7">
        <f t="shared" si="4"/>
        <v>427.55694877342881</v>
      </c>
    </row>
    <row r="46" spans="1:9" x14ac:dyDescent="0.2">
      <c r="A46" s="3" t="s">
        <v>54</v>
      </c>
      <c r="B46" s="3">
        <v>2011</v>
      </c>
      <c r="C46" s="3">
        <v>199</v>
      </c>
      <c r="D46" s="3">
        <v>23</v>
      </c>
      <c r="E46" s="3" t="s">
        <v>49</v>
      </c>
      <c r="F46" s="3" t="s">
        <v>50</v>
      </c>
      <c r="G46" s="7">
        <f t="shared" si="0"/>
        <v>-0.62564764943570994</v>
      </c>
      <c r="H46" s="7">
        <f t="shared" si="3"/>
        <v>466.5</v>
      </c>
      <c r="I46" s="7">
        <f t="shared" si="4"/>
        <v>427.55694877342881</v>
      </c>
    </row>
    <row r="47" spans="1:9" x14ac:dyDescent="0.2">
      <c r="A47" s="3" t="s">
        <v>54</v>
      </c>
      <c r="B47" s="3">
        <v>2012</v>
      </c>
      <c r="C47" s="3">
        <v>415</v>
      </c>
      <c r="D47" s="3">
        <v>37</v>
      </c>
      <c r="E47" s="3" t="s">
        <v>49</v>
      </c>
      <c r="F47" s="3" t="s">
        <v>50</v>
      </c>
      <c r="G47" s="7">
        <f t="shared" si="0"/>
        <v>-0.12045179045210865</v>
      </c>
      <c r="H47" s="7">
        <f t="shared" si="3"/>
        <v>466.5</v>
      </c>
      <c r="I47" s="7">
        <f t="shared" si="4"/>
        <v>427.55694877342881</v>
      </c>
    </row>
    <row r="48" spans="1:9" x14ac:dyDescent="0.2">
      <c r="A48" s="3" t="s">
        <v>54</v>
      </c>
      <c r="B48" s="3">
        <v>2013</v>
      </c>
      <c r="C48" s="3">
        <v>283</v>
      </c>
      <c r="D48" s="3">
        <v>34.5</v>
      </c>
      <c r="E48" s="3" t="s">
        <v>49</v>
      </c>
      <c r="F48" s="3" t="s">
        <v>50</v>
      </c>
      <c r="G48" s="7">
        <f t="shared" si="0"/>
        <v>-0.42918259316430946</v>
      </c>
      <c r="H48" s="7">
        <f t="shared" si="3"/>
        <v>466.5</v>
      </c>
      <c r="I48" s="7">
        <f t="shared" si="4"/>
        <v>427.55694877342881</v>
      </c>
    </row>
    <row r="49" spans="1:9" x14ac:dyDescent="0.2">
      <c r="A49" s="3" t="s">
        <v>54</v>
      </c>
      <c r="B49" s="3">
        <v>2014</v>
      </c>
      <c r="C49" s="3">
        <v>0</v>
      </c>
      <c r="E49" s="3" t="s">
        <v>49</v>
      </c>
      <c r="F49" s="3" t="s">
        <v>50</v>
      </c>
      <c r="G49" s="7">
        <f t="shared" si="0"/>
        <v>-1.0910827232215279</v>
      </c>
      <c r="H49" s="7">
        <f t="shared" si="3"/>
        <v>466.5</v>
      </c>
      <c r="I49" s="7">
        <f t="shared" si="4"/>
        <v>427.55694877342881</v>
      </c>
    </row>
    <row r="50" spans="1:9" x14ac:dyDescent="0.2">
      <c r="A50" s="3" t="s">
        <v>27</v>
      </c>
      <c r="B50" s="3">
        <v>2008</v>
      </c>
      <c r="C50" s="3">
        <v>0.03</v>
      </c>
      <c r="E50" s="3" t="s">
        <v>52</v>
      </c>
      <c r="F50" s="3" t="s">
        <v>50</v>
      </c>
      <c r="G50" s="7">
        <f t="shared" si="0"/>
        <v>0.28521027749034067</v>
      </c>
      <c r="H50" s="6">
        <v>2.5000000000000001E-2</v>
      </c>
      <c r="I50" s="6">
        <v>1.7530925056406268E-2</v>
      </c>
    </row>
    <row r="51" spans="1:9" x14ac:dyDescent="0.2">
      <c r="A51" s="3" t="s">
        <v>27</v>
      </c>
      <c r="B51" s="3">
        <v>2009</v>
      </c>
      <c r="C51" s="3">
        <v>7.0000000000000001E-3</v>
      </c>
      <c r="E51" s="3" t="s">
        <v>52</v>
      </c>
      <c r="F51" s="3" t="s">
        <v>50</v>
      </c>
      <c r="G51" s="7">
        <f t="shared" si="0"/>
        <v>-1.026756998965227</v>
      </c>
      <c r="H51" s="6">
        <v>2.5000000000000001E-2</v>
      </c>
      <c r="I51" s="6">
        <v>1.7530925056406268E-2</v>
      </c>
    </row>
    <row r="52" spans="1:9" x14ac:dyDescent="0.2">
      <c r="A52" s="3" t="s">
        <v>27</v>
      </c>
      <c r="B52" s="3">
        <v>2010</v>
      </c>
      <c r="C52" s="3">
        <v>4.4999999999999998E-2</v>
      </c>
      <c r="E52" s="3" t="s">
        <v>52</v>
      </c>
      <c r="F52" s="3" t="s">
        <v>50</v>
      </c>
      <c r="G52" s="7">
        <f t="shared" si="0"/>
        <v>1.1408411099613629</v>
      </c>
      <c r="H52" s="6">
        <v>2.5000000000000001E-2</v>
      </c>
      <c r="I52" s="6">
        <v>1.7530925056406268E-2</v>
      </c>
    </row>
    <row r="53" spans="1:9" x14ac:dyDescent="0.2">
      <c r="A53" s="3" t="s">
        <v>27</v>
      </c>
      <c r="B53" s="3">
        <v>2011</v>
      </c>
      <c r="C53" s="3">
        <v>4.8000000000000001E-2</v>
      </c>
      <c r="E53" s="3" t="s">
        <v>52</v>
      </c>
      <c r="F53" s="3" t="s">
        <v>50</v>
      </c>
      <c r="G53" s="7">
        <f t="shared" si="0"/>
        <v>1.3119672764555677</v>
      </c>
      <c r="H53" s="6">
        <v>2.5000000000000001E-2</v>
      </c>
      <c r="I53" s="6">
        <v>1.7530925056406268E-2</v>
      </c>
    </row>
    <row r="54" spans="1:9" x14ac:dyDescent="0.2">
      <c r="A54" s="3" t="s">
        <v>27</v>
      </c>
      <c r="B54" s="3">
        <v>2012</v>
      </c>
      <c r="C54" s="3">
        <v>2.7E-2</v>
      </c>
      <c r="E54" s="3" t="s">
        <v>52</v>
      </c>
      <c r="F54" s="3" t="s">
        <v>50</v>
      </c>
      <c r="G54" s="7">
        <f t="shared" si="0"/>
        <v>0.11408411099613622</v>
      </c>
      <c r="H54" s="6">
        <v>2.5000000000000001E-2</v>
      </c>
      <c r="I54" s="6">
        <v>1.7530925056406268E-2</v>
      </c>
    </row>
    <row r="55" spans="1:9" x14ac:dyDescent="0.2">
      <c r="A55" s="3" t="s">
        <v>27</v>
      </c>
      <c r="B55" s="3">
        <v>2013</v>
      </c>
      <c r="C55" s="3">
        <v>4.0000000000000001E-3</v>
      </c>
      <c r="E55" s="3" t="s">
        <v>52</v>
      </c>
      <c r="F55" s="3" t="s">
        <v>50</v>
      </c>
      <c r="G55" s="7">
        <f t="shared" si="0"/>
        <v>-1.1978831654594315</v>
      </c>
      <c r="H55" s="6">
        <v>2.5000000000000001E-2</v>
      </c>
      <c r="I55" s="6">
        <v>1.7530925056406268E-2</v>
      </c>
    </row>
    <row r="56" spans="1:9" x14ac:dyDescent="0.2">
      <c r="A56" s="3" t="s">
        <v>27</v>
      </c>
      <c r="B56" s="3">
        <v>2014</v>
      </c>
      <c r="C56" s="3">
        <v>1.4E-2</v>
      </c>
      <c r="E56" s="3" t="s">
        <v>52</v>
      </c>
      <c r="F56" s="3" t="s">
        <v>50</v>
      </c>
      <c r="G56" s="7">
        <f t="shared" si="0"/>
        <v>-0.62746261047874985</v>
      </c>
      <c r="H56" s="6">
        <v>2.5000000000000001E-2</v>
      </c>
      <c r="I56" s="6">
        <v>1.7530925056406268E-2</v>
      </c>
    </row>
    <row r="57" spans="1:9" x14ac:dyDescent="0.2">
      <c r="A57" s="3" t="s">
        <v>54</v>
      </c>
      <c r="B57" s="3">
        <v>2008</v>
      </c>
      <c r="C57" s="3">
        <v>8.9999999999999993E-3</v>
      </c>
      <c r="E57" s="3" t="s">
        <v>52</v>
      </c>
      <c r="F57" s="3" t="s">
        <v>50</v>
      </c>
      <c r="G57" s="7">
        <f t="shared" si="0"/>
        <v>-0.91267288796909052</v>
      </c>
      <c r="H57" s="6">
        <v>2.5000000000000001E-2</v>
      </c>
      <c r="I57" s="6">
        <v>1.7530925056406268E-2</v>
      </c>
    </row>
    <row r="58" spans="1:9" x14ac:dyDescent="0.2">
      <c r="A58" s="3" t="s">
        <v>54</v>
      </c>
      <c r="B58" s="3">
        <v>2009</v>
      </c>
      <c r="C58" s="3">
        <v>5.0000000000000001E-3</v>
      </c>
      <c r="E58" s="3" t="s">
        <v>52</v>
      </c>
      <c r="F58" s="3" t="s">
        <v>50</v>
      </c>
      <c r="G58" s="7">
        <f t="shared" si="0"/>
        <v>-1.1408411099613631</v>
      </c>
      <c r="H58" s="6">
        <v>2.5000000000000001E-2</v>
      </c>
      <c r="I58" s="6">
        <v>1.7530925056406268E-2</v>
      </c>
    </row>
    <row r="59" spans="1:9" x14ac:dyDescent="0.2">
      <c r="A59" s="3" t="s">
        <v>54</v>
      </c>
      <c r="B59" s="3">
        <v>2010</v>
      </c>
      <c r="C59" s="3">
        <v>2E-3</v>
      </c>
      <c r="E59" s="3" t="s">
        <v>52</v>
      </c>
      <c r="F59" s="3" t="s">
        <v>50</v>
      </c>
      <c r="G59" s="7">
        <f t="shared" si="0"/>
        <v>-1.3119672764555677</v>
      </c>
      <c r="H59" s="6">
        <v>2.5000000000000001E-2</v>
      </c>
      <c r="I59" s="6">
        <v>1.7530925056406268E-2</v>
      </c>
    </row>
    <row r="60" spans="1:9" x14ac:dyDescent="0.2">
      <c r="A60" s="3" t="s">
        <v>54</v>
      </c>
      <c r="B60" s="3">
        <v>2011</v>
      </c>
      <c r="C60" s="3">
        <v>1.4999999999999999E-2</v>
      </c>
      <c r="E60" s="3" t="s">
        <v>52</v>
      </c>
      <c r="F60" s="3" t="s">
        <v>50</v>
      </c>
      <c r="G60" s="7">
        <f t="shared" si="0"/>
        <v>-0.57042055498068167</v>
      </c>
      <c r="H60" s="6">
        <v>2.5000000000000001E-2</v>
      </c>
      <c r="I60" s="6">
        <v>1.7530925056406268E-2</v>
      </c>
    </row>
    <row r="61" spans="1:9" x14ac:dyDescent="0.2">
      <c r="A61" s="3" t="s">
        <v>54</v>
      </c>
      <c r="B61" s="3">
        <v>2012</v>
      </c>
      <c r="C61" s="3">
        <v>0.03</v>
      </c>
      <c r="E61" s="3" t="s">
        <v>52</v>
      </c>
      <c r="F61" s="3" t="s">
        <v>50</v>
      </c>
      <c r="G61" s="7">
        <f t="shared" si="0"/>
        <v>0.28521027749034067</v>
      </c>
      <c r="H61" s="6">
        <v>2.5000000000000001E-2</v>
      </c>
      <c r="I61" s="6">
        <v>1.7530925056406268E-2</v>
      </c>
    </row>
    <row r="62" spans="1:9" x14ac:dyDescent="0.2">
      <c r="A62" s="3" t="s">
        <v>54</v>
      </c>
      <c r="B62" s="3">
        <v>2013</v>
      </c>
      <c r="C62" s="3">
        <v>5.5E-2</v>
      </c>
      <c r="E62" s="3" t="s">
        <v>52</v>
      </c>
      <c r="F62" s="3" t="s">
        <v>50</v>
      </c>
      <c r="G62" s="7">
        <f t="shared" si="0"/>
        <v>1.7112616649420447</v>
      </c>
      <c r="H62" s="6">
        <v>2.5000000000000001E-2</v>
      </c>
      <c r="I62" s="6">
        <v>1.7530925056406268E-2</v>
      </c>
    </row>
    <row r="63" spans="1:9" x14ac:dyDescent="0.2">
      <c r="A63" s="3" t="s">
        <v>54</v>
      </c>
      <c r="B63" s="3">
        <v>2014</v>
      </c>
      <c r="C63" s="3">
        <v>0</v>
      </c>
      <c r="E63" s="3" t="s">
        <v>52</v>
      </c>
      <c r="F63" s="3" t="s">
        <v>50</v>
      </c>
      <c r="G63" s="7">
        <f t="shared" si="0"/>
        <v>-1.426051387451704</v>
      </c>
      <c r="H63" s="6">
        <v>2.5000000000000001E-2</v>
      </c>
      <c r="I63" s="6">
        <v>1.7530925056406268E-2</v>
      </c>
    </row>
    <row r="64" spans="1:9" x14ac:dyDescent="0.2">
      <c r="A64" s="3" t="s">
        <v>53</v>
      </c>
      <c r="B64" s="3">
        <v>2010</v>
      </c>
      <c r="C64" s="3">
        <v>1099</v>
      </c>
      <c r="D64" s="3">
        <v>178</v>
      </c>
      <c r="E64" s="3" t="s">
        <v>56</v>
      </c>
      <c r="F64" s="3" t="s">
        <v>50</v>
      </c>
      <c r="G64" s="7">
        <f t="shared" si="0"/>
        <v>4.7690842958553033E-2</v>
      </c>
      <c r="H64" s="6">
        <v>1074.8333333333333</v>
      </c>
      <c r="I64" s="6">
        <v>506.73599306410694</v>
      </c>
    </row>
    <row r="65" spans="1:9" x14ac:dyDescent="0.2">
      <c r="A65" s="3" t="s">
        <v>53</v>
      </c>
      <c r="B65" s="3">
        <v>2011</v>
      </c>
      <c r="C65" s="3">
        <v>1738</v>
      </c>
      <c r="D65" s="3">
        <v>362</v>
      </c>
      <c r="E65" s="3" t="s">
        <v>56</v>
      </c>
      <c r="F65" s="3" t="s">
        <v>50</v>
      </c>
      <c r="G65" s="7">
        <f t="shared" si="0"/>
        <v>1.3087025112557376</v>
      </c>
      <c r="H65" s="6">
        <v>1074.8333333333333</v>
      </c>
      <c r="I65" s="6">
        <v>506.73599306410694</v>
      </c>
    </row>
    <row r="66" spans="1:9" x14ac:dyDescent="0.2">
      <c r="A66" s="3" t="s">
        <v>53</v>
      </c>
      <c r="B66" s="3">
        <v>2012</v>
      </c>
      <c r="C66" s="3">
        <v>763</v>
      </c>
      <c r="D66" s="3">
        <v>126</v>
      </c>
      <c r="E66" s="3" t="s">
        <v>56</v>
      </c>
      <c r="F66" s="3" t="s">
        <v>50</v>
      </c>
      <c r="G66" s="7">
        <f t="shared" ref="G66:G69" si="5">STANDARDIZE(C66,H66,I66)</f>
        <v>-0.61537632534794773</v>
      </c>
      <c r="H66" s="6">
        <v>1074.8333333333333</v>
      </c>
      <c r="I66" s="6">
        <v>506.73599306410694</v>
      </c>
    </row>
    <row r="67" spans="1:9" x14ac:dyDescent="0.2">
      <c r="A67" s="3" t="s">
        <v>53</v>
      </c>
      <c r="B67" s="3">
        <v>2013</v>
      </c>
      <c r="C67" s="3">
        <v>630</v>
      </c>
      <c r="D67" s="3">
        <v>92</v>
      </c>
      <c r="E67" s="3" t="s">
        <v>56</v>
      </c>
      <c r="F67" s="3" t="s">
        <v>50</v>
      </c>
      <c r="G67" s="7">
        <f t="shared" si="5"/>
        <v>-0.87784041280260428</v>
      </c>
      <c r="H67" s="6">
        <v>1074.8333333333333</v>
      </c>
      <c r="I67" s="6">
        <v>506.73599306410694</v>
      </c>
    </row>
    <row r="68" spans="1:9" x14ac:dyDescent="0.2">
      <c r="A68" s="3" t="s">
        <v>53</v>
      </c>
      <c r="B68" s="3">
        <v>2014</v>
      </c>
      <c r="C68" s="3">
        <v>1632</v>
      </c>
      <c r="D68" s="3">
        <v>230</v>
      </c>
      <c r="E68" s="3" t="s">
        <v>56</v>
      </c>
      <c r="F68" s="3" t="s">
        <v>50</v>
      </c>
      <c r="G68" s="7">
        <f t="shared" si="5"/>
        <v>1.0995206069685677</v>
      </c>
      <c r="H68" s="6">
        <v>1074.8333333333333</v>
      </c>
      <c r="I68" s="6">
        <v>506.73599306410694</v>
      </c>
    </row>
    <row r="69" spans="1:9" x14ac:dyDescent="0.2">
      <c r="A69" s="3" t="s">
        <v>53</v>
      </c>
      <c r="B69" s="3">
        <v>2015</v>
      </c>
      <c r="C69" s="3">
        <v>587</v>
      </c>
      <c r="E69" s="3" t="s">
        <v>56</v>
      </c>
      <c r="F69" s="3" t="s">
        <v>50</v>
      </c>
      <c r="G69" s="7">
        <f t="shared" si="5"/>
        <v>-0.96269722303230532</v>
      </c>
      <c r="H69" s="6">
        <v>1074.8333333333333</v>
      </c>
      <c r="I69" s="6">
        <v>506.73599306410694</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115" zoomScaleNormal="115" workbookViewId="0">
      <selection activeCell="I20" sqref="I20"/>
    </sheetView>
  </sheetViews>
  <sheetFormatPr defaultRowHeight="15" x14ac:dyDescent="0.2"/>
  <cols>
    <col min="1" max="1" width="10.5703125" style="3" bestFit="1" customWidth="1"/>
    <col min="2" max="2" width="9.28515625" style="3" bestFit="1" customWidth="1"/>
    <col min="3" max="3" width="14.7109375" style="3" customWidth="1"/>
    <col min="4" max="4" width="9.28515625" style="3" bestFit="1" customWidth="1"/>
    <col min="5" max="5" width="13.28515625" style="3" customWidth="1"/>
    <col min="6" max="6" width="9.28515625" style="3" bestFit="1" customWidth="1"/>
    <col min="7" max="7" width="13" style="3" customWidth="1"/>
    <col min="8" max="8" width="9.28515625" style="3" bestFit="1" customWidth="1"/>
    <col min="9" max="10" width="13.5703125" style="3" customWidth="1"/>
    <col min="11" max="16384" width="9.140625" style="3"/>
  </cols>
  <sheetData>
    <row r="1" spans="1:10" s="11" customFormat="1" ht="63" x14ac:dyDescent="0.25">
      <c r="A1" s="1"/>
      <c r="B1" s="1" t="s">
        <v>27</v>
      </c>
      <c r="C1" s="1" t="s">
        <v>57</v>
      </c>
      <c r="D1" s="1" t="s">
        <v>27</v>
      </c>
      <c r="E1" s="1" t="s">
        <v>58</v>
      </c>
      <c r="F1" s="1" t="s">
        <v>54</v>
      </c>
      <c r="G1" s="1" t="s">
        <v>59</v>
      </c>
      <c r="H1" s="1" t="s">
        <v>54</v>
      </c>
      <c r="I1" s="1" t="s">
        <v>60</v>
      </c>
      <c r="J1" s="1" t="s">
        <v>61</v>
      </c>
    </row>
    <row r="2" spans="1:10" x14ac:dyDescent="0.2">
      <c r="A2" s="12">
        <v>37257</v>
      </c>
      <c r="D2" s="3">
        <v>1807</v>
      </c>
      <c r="E2" s="7">
        <v>2.8252052412449107</v>
      </c>
      <c r="J2" s="3">
        <v>0</v>
      </c>
    </row>
    <row r="3" spans="1:10" x14ac:dyDescent="0.2">
      <c r="A3" s="12">
        <v>37622</v>
      </c>
      <c r="D3" s="3">
        <v>731</v>
      </c>
      <c r="E3" s="7">
        <v>0.34102991121261228</v>
      </c>
      <c r="J3" s="3">
        <v>0</v>
      </c>
    </row>
    <row r="4" spans="1:10" x14ac:dyDescent="0.2">
      <c r="A4" s="12">
        <v>37987</v>
      </c>
      <c r="D4" s="3">
        <v>974</v>
      </c>
      <c r="E4" s="7">
        <v>0.90204720228867963</v>
      </c>
      <c r="H4" s="3">
        <v>1204</v>
      </c>
      <c r="I4" s="7">
        <v>1.7249164166685462</v>
      </c>
      <c r="J4" s="3">
        <v>0</v>
      </c>
    </row>
    <row r="5" spans="1:10" x14ac:dyDescent="0.2">
      <c r="A5" s="12">
        <v>38353</v>
      </c>
      <c r="D5" s="3">
        <v>789</v>
      </c>
      <c r="E5" s="7">
        <v>0.47493527286862836</v>
      </c>
      <c r="H5" s="3">
        <v>1167</v>
      </c>
      <c r="I5" s="7">
        <v>1.6383782371204294</v>
      </c>
      <c r="J5" s="3">
        <v>0</v>
      </c>
    </row>
    <row r="6" spans="1:10" x14ac:dyDescent="0.2">
      <c r="A6" s="12">
        <v>38718</v>
      </c>
      <c r="D6" s="3">
        <v>396</v>
      </c>
      <c r="E6" s="7">
        <v>-0.4323889880074806</v>
      </c>
      <c r="H6" s="3">
        <v>709</v>
      </c>
      <c r="I6" s="7">
        <v>0.56717590649779315</v>
      </c>
      <c r="J6" s="3">
        <v>0</v>
      </c>
    </row>
    <row r="7" spans="1:10" x14ac:dyDescent="0.2">
      <c r="A7" s="12">
        <v>39083</v>
      </c>
      <c r="D7" s="3">
        <v>262</v>
      </c>
      <c r="E7" s="7">
        <v>-0.74175654769551769</v>
      </c>
      <c r="H7" s="3">
        <v>401</v>
      </c>
      <c r="I7" s="7">
        <v>-0.15319596649734207</v>
      </c>
      <c r="J7" s="3">
        <v>0</v>
      </c>
    </row>
    <row r="8" spans="1:10" x14ac:dyDescent="0.2">
      <c r="A8" s="12">
        <v>39448</v>
      </c>
      <c r="B8" s="3">
        <v>0.03</v>
      </c>
      <c r="C8" s="7">
        <v>0.28521027749034067</v>
      </c>
      <c r="D8" s="3">
        <v>399</v>
      </c>
      <c r="E8" s="7">
        <v>-0.42546284861147976</v>
      </c>
      <c r="F8" s="3">
        <v>8.9999999999999993E-3</v>
      </c>
      <c r="G8" s="7">
        <v>-0.91267288796909052</v>
      </c>
      <c r="H8" s="3">
        <v>228</v>
      </c>
      <c r="I8" s="7">
        <v>-0.55782042762772643</v>
      </c>
      <c r="J8" s="3">
        <v>0</v>
      </c>
    </row>
    <row r="9" spans="1:10" x14ac:dyDescent="0.2">
      <c r="A9" s="12">
        <v>39814</v>
      </c>
      <c r="B9" s="3">
        <v>7.0000000000000001E-3</v>
      </c>
      <c r="C9" s="7">
        <v>-1.026756998965227</v>
      </c>
      <c r="D9" s="3">
        <v>89</v>
      </c>
      <c r="E9" s="7">
        <v>-1.1411639195315657</v>
      </c>
      <c r="F9" s="3">
        <v>5.0000000000000001E-3</v>
      </c>
      <c r="G9" s="7">
        <v>-1.1408411099613631</v>
      </c>
      <c r="H9" s="3">
        <v>50</v>
      </c>
      <c r="I9" s="7">
        <v>-0.97413923734569419</v>
      </c>
      <c r="J9" s="3">
        <v>0</v>
      </c>
    </row>
    <row r="10" spans="1:10" x14ac:dyDescent="0.2">
      <c r="A10" s="12">
        <v>40179</v>
      </c>
      <c r="B10" s="3">
        <v>4.4999999999999998E-2</v>
      </c>
      <c r="C10" s="7">
        <v>1.1408411099613629</v>
      </c>
      <c r="D10" s="3">
        <v>455</v>
      </c>
      <c r="E10" s="7">
        <v>-0.29617491321946426</v>
      </c>
      <c r="F10" s="3">
        <v>2E-3</v>
      </c>
      <c r="G10" s="7">
        <v>-1.3119672764555677</v>
      </c>
      <c r="H10" s="3">
        <v>9</v>
      </c>
      <c r="I10" s="7">
        <v>-1.0700328957638778</v>
      </c>
      <c r="J10" s="3">
        <v>0</v>
      </c>
    </row>
    <row r="11" spans="1:10" x14ac:dyDescent="0.2">
      <c r="A11" s="12">
        <v>40544</v>
      </c>
      <c r="B11" s="3">
        <v>4.8000000000000001E-2</v>
      </c>
      <c r="C11" s="7">
        <v>1.3119672764555677</v>
      </c>
      <c r="D11" s="3">
        <v>624</v>
      </c>
      <c r="E11" s="7">
        <v>9.3997606088582597E-2</v>
      </c>
      <c r="F11" s="3">
        <v>1.4999999999999999E-2</v>
      </c>
      <c r="G11" s="7">
        <v>-0.57042055498068167</v>
      </c>
      <c r="H11" s="3">
        <v>199</v>
      </c>
      <c r="I11" s="7">
        <v>-0.62564764943570994</v>
      </c>
      <c r="J11" s="3">
        <v>0</v>
      </c>
    </row>
    <row r="12" spans="1:10" x14ac:dyDescent="0.2">
      <c r="A12" s="12">
        <v>40909</v>
      </c>
      <c r="B12" s="3">
        <v>2.7E-2</v>
      </c>
      <c r="C12" s="7">
        <v>0.11408411099613622</v>
      </c>
      <c r="D12" s="3">
        <v>318</v>
      </c>
      <c r="E12" s="7">
        <v>-0.61246861230350225</v>
      </c>
      <c r="F12" s="3">
        <v>0.03</v>
      </c>
      <c r="G12" s="7">
        <v>0.28521027749034067</v>
      </c>
      <c r="H12" s="3">
        <v>415</v>
      </c>
      <c r="I12" s="7">
        <v>-0.12045179045210865</v>
      </c>
      <c r="J12" s="3">
        <v>0</v>
      </c>
    </row>
    <row r="13" spans="1:10" x14ac:dyDescent="0.2">
      <c r="A13" s="12">
        <v>41275</v>
      </c>
      <c r="B13" s="3">
        <v>4.0000000000000001E-3</v>
      </c>
      <c r="C13" s="7">
        <v>-1.1978831654594315</v>
      </c>
      <c r="D13" s="3">
        <v>155</v>
      </c>
      <c r="E13" s="7">
        <v>-0.98878885281954743</v>
      </c>
      <c r="F13" s="3">
        <v>5.5E-2</v>
      </c>
      <c r="G13" s="7">
        <v>1.7112616649420447</v>
      </c>
      <c r="H13" s="3">
        <v>283</v>
      </c>
      <c r="I13" s="7">
        <v>-0.42918259316430946</v>
      </c>
      <c r="J13" s="3">
        <v>0</v>
      </c>
    </row>
    <row r="14" spans="1:10" x14ac:dyDescent="0.2">
      <c r="A14" s="12">
        <v>41640</v>
      </c>
      <c r="B14" s="3">
        <v>1.4E-2</v>
      </c>
      <c r="C14" s="7">
        <v>-0.62746261047874985</v>
      </c>
      <c r="D14" s="3">
        <v>718</v>
      </c>
      <c r="E14" s="7">
        <v>0.31101664049660865</v>
      </c>
      <c r="F14" s="3">
        <v>0</v>
      </c>
      <c r="G14" s="7">
        <v>-1.426051387451704</v>
      </c>
      <c r="H14" s="3">
        <v>0</v>
      </c>
      <c r="I14" s="7">
        <v>-1.0910827232215279</v>
      </c>
      <c r="J14" s="3">
        <v>0</v>
      </c>
    </row>
    <row r="15" spans="1:10" x14ac:dyDescent="0.2">
      <c r="A15" s="12">
        <v>42005</v>
      </c>
      <c r="D15" s="3">
        <v>449</v>
      </c>
      <c r="E15" s="7">
        <v>-0.31002719201146589</v>
      </c>
      <c r="J15" s="3">
        <v>0</v>
      </c>
    </row>
  </sheetData>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2"/>
  <sheetViews>
    <sheetView zoomScale="115" zoomScaleNormal="115" workbookViewId="0">
      <selection activeCell="AC23" sqref="AC23"/>
    </sheetView>
  </sheetViews>
  <sheetFormatPr defaultRowHeight="15" x14ac:dyDescent="0.2"/>
  <cols>
    <col min="1" max="1" width="10.140625" style="3" bestFit="1" customWidth="1"/>
    <col min="2" max="2" width="9.42578125" style="3" bestFit="1" customWidth="1"/>
    <col min="3" max="3" width="10.5703125" style="7" bestFit="1" customWidth="1"/>
    <col min="4" max="4" width="11.85546875" style="7" bestFit="1" customWidth="1"/>
    <col min="5" max="5" width="10.28515625" style="3" customWidth="1"/>
    <col min="6" max="6" width="13.85546875" style="3" customWidth="1"/>
    <col min="7" max="12" width="9.42578125" style="3" bestFit="1" customWidth="1"/>
    <col min="13" max="16384" width="9.140625" style="3"/>
  </cols>
  <sheetData>
    <row r="1" spans="1:13" ht="15.75" x14ac:dyDescent="0.25">
      <c r="B1" s="3" t="s">
        <v>26</v>
      </c>
      <c r="C1" s="7" t="s">
        <v>46</v>
      </c>
      <c r="D1" s="3" t="s">
        <v>26</v>
      </c>
      <c r="E1" s="7" t="s">
        <v>46</v>
      </c>
      <c r="F1" s="3" t="s">
        <v>26</v>
      </c>
      <c r="G1" s="7" t="s">
        <v>46</v>
      </c>
      <c r="H1" s="3" t="s">
        <v>26</v>
      </c>
      <c r="I1" s="7" t="s">
        <v>46</v>
      </c>
      <c r="J1" s="8" t="s">
        <v>26</v>
      </c>
      <c r="K1" s="9" t="s">
        <v>46</v>
      </c>
      <c r="L1" s="8"/>
      <c r="M1" s="8"/>
    </row>
    <row r="2" spans="1:13" ht="15.75" x14ac:dyDescent="0.25">
      <c r="A2" s="3" t="s">
        <v>18</v>
      </c>
      <c r="B2" s="3" t="s">
        <v>17</v>
      </c>
      <c r="C2" s="3" t="s">
        <v>17</v>
      </c>
      <c r="D2" s="3" t="s">
        <v>15</v>
      </c>
      <c r="E2" s="3" t="s">
        <v>15</v>
      </c>
      <c r="F2" s="3" t="s">
        <v>55</v>
      </c>
      <c r="G2" s="3" t="s">
        <v>55</v>
      </c>
      <c r="H2" s="3" t="s">
        <v>42</v>
      </c>
      <c r="I2" s="3" t="s">
        <v>42</v>
      </c>
      <c r="J2" s="8" t="s">
        <v>53</v>
      </c>
      <c r="K2" s="8" t="s">
        <v>53</v>
      </c>
      <c r="L2" s="8" t="s">
        <v>61</v>
      </c>
      <c r="M2" s="8"/>
    </row>
    <row r="3" spans="1:13" x14ac:dyDescent="0.2">
      <c r="A3" s="12">
        <v>39814</v>
      </c>
      <c r="L3" s="3">
        <v>0</v>
      </c>
    </row>
    <row r="4" spans="1:13" x14ac:dyDescent="0.2">
      <c r="A4" s="12">
        <v>40179</v>
      </c>
      <c r="D4" s="3"/>
      <c r="H4" s="3">
        <v>294</v>
      </c>
      <c r="I4" s="7">
        <v>-0.66804473084437566</v>
      </c>
      <c r="J4" s="3">
        <v>1099</v>
      </c>
      <c r="K4" s="7">
        <v>4.7690842958553033E-2</v>
      </c>
      <c r="L4" s="3">
        <v>0</v>
      </c>
    </row>
    <row r="5" spans="1:13" x14ac:dyDescent="0.2">
      <c r="A5" s="12">
        <v>40544</v>
      </c>
      <c r="D5" s="3">
        <v>574</v>
      </c>
      <c r="E5" s="7">
        <v>0.6406098927621604</v>
      </c>
      <c r="F5" s="3">
        <v>1284</v>
      </c>
      <c r="G5" s="7">
        <v>-5.9767241148464628E-2</v>
      </c>
      <c r="H5" s="3">
        <v>286</v>
      </c>
      <c r="I5" s="7">
        <v>-0.70137752406737974</v>
      </c>
      <c r="J5" s="3">
        <v>1738</v>
      </c>
      <c r="K5" s="7">
        <v>1.3087025112557376</v>
      </c>
      <c r="L5" s="3">
        <v>0</v>
      </c>
    </row>
    <row r="6" spans="1:13" x14ac:dyDescent="0.2">
      <c r="A6" s="12">
        <v>40909</v>
      </c>
      <c r="B6" s="3">
        <v>482</v>
      </c>
      <c r="C6" s="7">
        <v>1.658395787891719</v>
      </c>
      <c r="D6" s="3">
        <v>540</v>
      </c>
      <c r="E6" s="7">
        <v>0.4647223851935457</v>
      </c>
      <c r="F6" s="3">
        <v>1873</v>
      </c>
      <c r="G6" s="7">
        <v>0.91358497184081444</v>
      </c>
      <c r="H6" s="3">
        <v>411</v>
      </c>
      <c r="I6" s="7">
        <v>-0.1805526299579393</v>
      </c>
      <c r="J6" s="3">
        <v>763</v>
      </c>
      <c r="K6" s="7">
        <v>-0.61537632534794773</v>
      </c>
      <c r="L6" s="3">
        <v>0</v>
      </c>
    </row>
    <row r="7" spans="1:13" x14ac:dyDescent="0.2">
      <c r="A7" s="12">
        <v>41275</v>
      </c>
      <c r="B7" s="3">
        <v>227</v>
      </c>
      <c r="C7" s="7">
        <v>-0.16913630334591426</v>
      </c>
      <c r="D7" s="3">
        <v>405</v>
      </c>
      <c r="E7" s="7">
        <v>-0.23365448309360104</v>
      </c>
      <c r="F7" s="3">
        <v>1340</v>
      </c>
      <c r="G7" s="7">
        <v>3.2775583855609441E-2</v>
      </c>
      <c r="H7" s="3">
        <v>228</v>
      </c>
      <c r="I7" s="7">
        <v>-0.94304027493416021</v>
      </c>
      <c r="J7" s="3">
        <v>630</v>
      </c>
      <c r="K7" s="7">
        <v>-0.87784041280260428</v>
      </c>
      <c r="L7" s="3">
        <v>0</v>
      </c>
    </row>
    <row r="8" spans="1:13" x14ac:dyDescent="0.2">
      <c r="A8" s="12">
        <v>41640</v>
      </c>
      <c r="B8" s="3">
        <v>260</v>
      </c>
      <c r="C8" s="7">
        <v>6.7367849637779462E-2</v>
      </c>
      <c r="D8" s="3">
        <v>705</v>
      </c>
      <c r="E8" s="7">
        <v>1.3182941131000583</v>
      </c>
      <c r="F8" s="3">
        <v>939</v>
      </c>
      <c r="G8" s="7">
        <v>-0.62989714519142093</v>
      </c>
      <c r="H8" s="3">
        <v>784</v>
      </c>
      <c r="I8" s="7">
        <v>1.373588854064631</v>
      </c>
      <c r="J8" s="3">
        <v>1632</v>
      </c>
      <c r="K8" s="7">
        <v>1.0995206069685677</v>
      </c>
      <c r="L8" s="3">
        <v>0</v>
      </c>
    </row>
    <row r="9" spans="1:13" x14ac:dyDescent="0.2">
      <c r="A9" s="12">
        <v>42005</v>
      </c>
      <c r="B9" s="3">
        <v>149</v>
      </c>
      <c r="C9" s="7">
        <v>-0.72814611948919028</v>
      </c>
      <c r="D9" s="3">
        <v>297</v>
      </c>
      <c r="E9" s="7">
        <v>-0.79235597772331845</v>
      </c>
      <c r="F9" s="3">
        <v>2069</v>
      </c>
      <c r="G9" s="7">
        <v>1.2374848593550738</v>
      </c>
      <c r="H9" s="3">
        <v>723</v>
      </c>
      <c r="I9" s="7">
        <v>1.1194263057392242</v>
      </c>
      <c r="J9" s="3">
        <v>587</v>
      </c>
      <c r="K9" s="7">
        <v>-0.96269722303230532</v>
      </c>
      <c r="L9" s="3">
        <v>0</v>
      </c>
    </row>
    <row r="10" spans="1:13" x14ac:dyDescent="0.2">
      <c r="A10" s="12">
        <v>42370</v>
      </c>
      <c r="B10" s="3">
        <v>135</v>
      </c>
      <c r="C10" s="7">
        <v>-0.82848121469439373</v>
      </c>
      <c r="D10" s="3">
        <v>180</v>
      </c>
      <c r="E10" s="7">
        <v>-1.3976159302388456</v>
      </c>
      <c r="F10" s="3">
        <v>416</v>
      </c>
      <c r="G10" s="7">
        <v>-1.4941810287116128</v>
      </c>
      <c r="K10" s="7"/>
      <c r="L10" s="3">
        <v>0</v>
      </c>
    </row>
    <row r="11" spans="1:13" x14ac:dyDescent="0.2">
      <c r="A11" s="12">
        <v>42736</v>
      </c>
      <c r="F11" s="6"/>
      <c r="L11" s="3">
        <v>0</v>
      </c>
    </row>
    <row r="12" spans="1:13" x14ac:dyDescent="0.2">
      <c r="F12" s="6"/>
    </row>
    <row r="13" spans="1:13" x14ac:dyDescent="0.2">
      <c r="F13" s="6"/>
    </row>
    <row r="16" spans="1:13" x14ac:dyDescent="0.2">
      <c r="D16" s="6"/>
    </row>
    <row r="17" spans="4:11" x14ac:dyDescent="0.2">
      <c r="D17" s="6"/>
    </row>
    <row r="18" spans="4:11" x14ac:dyDescent="0.2">
      <c r="D18" s="6"/>
      <c r="E18" s="10"/>
      <c r="F18" s="6"/>
    </row>
    <row r="19" spans="4:11" x14ac:dyDescent="0.2">
      <c r="D19" s="6"/>
    </row>
    <row r="20" spans="4:11" x14ac:dyDescent="0.2">
      <c r="D20" s="6"/>
      <c r="H20" s="7"/>
      <c r="I20" s="6"/>
      <c r="J20" s="6"/>
      <c r="K20" s="6"/>
    </row>
    <row r="21" spans="4:11" x14ac:dyDescent="0.2">
      <c r="D21" s="6"/>
      <c r="I21" s="6"/>
      <c r="J21" s="6"/>
      <c r="K21" s="6"/>
    </row>
    <row r="22" spans="4:11" x14ac:dyDescent="0.2">
      <c r="D22" s="6"/>
      <c r="I22" s="6"/>
      <c r="J22" s="6"/>
      <c r="K22" s="6"/>
    </row>
    <row r="23" spans="4:11" x14ac:dyDescent="0.2">
      <c r="D23" s="6"/>
      <c r="I23" s="6"/>
      <c r="J23" s="6"/>
      <c r="K23" s="6"/>
    </row>
    <row r="24" spans="4:11" x14ac:dyDescent="0.2">
      <c r="D24" s="6"/>
      <c r="I24" s="6"/>
      <c r="J24" s="6"/>
      <c r="K24" s="6"/>
    </row>
    <row r="25" spans="4:11" x14ac:dyDescent="0.2">
      <c r="D25" s="6"/>
      <c r="I25" s="6"/>
      <c r="J25" s="6"/>
      <c r="K25" s="6"/>
    </row>
    <row r="26" spans="4:11" x14ac:dyDescent="0.2">
      <c r="D26" s="6"/>
      <c r="I26" s="6"/>
      <c r="J26" s="6"/>
      <c r="K26" s="6"/>
    </row>
    <row r="27" spans="4:11" x14ac:dyDescent="0.2">
      <c r="D27" s="6"/>
      <c r="I27" s="7"/>
      <c r="J27" s="7"/>
      <c r="K27" s="7"/>
    </row>
    <row r="28" spans="4:11" x14ac:dyDescent="0.2">
      <c r="D28" s="6"/>
      <c r="H28" s="7"/>
      <c r="I28" s="7"/>
      <c r="J28" s="7"/>
      <c r="K28" s="7"/>
    </row>
    <row r="29" spans="4:11" x14ac:dyDescent="0.2">
      <c r="D29" s="6"/>
    </row>
    <row r="30" spans="4:11" x14ac:dyDescent="0.2">
      <c r="D30" s="6"/>
    </row>
    <row r="31" spans="4:11" x14ac:dyDescent="0.2">
      <c r="D31" s="6"/>
    </row>
    <row r="32" spans="4:11" x14ac:dyDescent="0.2">
      <c r="D32" s="6"/>
    </row>
    <row r="33" spans="4:4" x14ac:dyDescent="0.2">
      <c r="D33" s="6"/>
    </row>
    <row r="34" spans="4:4" x14ac:dyDescent="0.2">
      <c r="D34" s="6"/>
    </row>
    <row r="35" spans="4:4" x14ac:dyDescent="0.2">
      <c r="D35" s="6"/>
    </row>
    <row r="36" spans="4:4" x14ac:dyDescent="0.2">
      <c r="D36" s="6"/>
    </row>
    <row r="37" spans="4:4" x14ac:dyDescent="0.2">
      <c r="D37" s="6"/>
    </row>
    <row r="38" spans="4:4" x14ac:dyDescent="0.2">
      <c r="D38" s="6"/>
    </row>
    <row r="50" spans="4:4" x14ac:dyDescent="0.2">
      <c r="D50" s="6"/>
    </row>
    <row r="51" spans="4:4" x14ac:dyDescent="0.2">
      <c r="D51" s="6"/>
    </row>
    <row r="52" spans="4:4" x14ac:dyDescent="0.2">
      <c r="D52" s="6"/>
    </row>
    <row r="53" spans="4:4" x14ac:dyDescent="0.2">
      <c r="D53" s="6"/>
    </row>
    <row r="54" spans="4:4" x14ac:dyDescent="0.2">
      <c r="D54" s="6"/>
    </row>
    <row r="55" spans="4:4" x14ac:dyDescent="0.2">
      <c r="D55" s="6"/>
    </row>
    <row r="56" spans="4:4" x14ac:dyDescent="0.2">
      <c r="D56" s="6"/>
    </row>
    <row r="57" spans="4:4" x14ac:dyDescent="0.2">
      <c r="D57" s="6"/>
    </row>
    <row r="58" spans="4:4" x14ac:dyDescent="0.2">
      <c r="D58" s="6"/>
    </row>
    <row r="59" spans="4:4" x14ac:dyDescent="0.2">
      <c r="D59" s="6"/>
    </row>
    <row r="60" spans="4:4" x14ac:dyDescent="0.2">
      <c r="D60" s="6"/>
    </row>
    <row r="61" spans="4:4" x14ac:dyDescent="0.2">
      <c r="D61" s="6"/>
    </row>
    <row r="62" spans="4:4" x14ac:dyDescent="0.2">
      <c r="D62" s="6"/>
    </row>
  </sheetData>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zoomScale="80" zoomScaleNormal="80" workbookViewId="0">
      <selection activeCell="R39" sqref="R39"/>
    </sheetView>
  </sheetViews>
  <sheetFormatPr defaultRowHeight="15" x14ac:dyDescent="0.2"/>
  <cols>
    <col min="1" max="3" width="9.140625" style="3"/>
    <col min="4" max="4" width="13.140625" style="3" customWidth="1"/>
    <col min="5" max="5" width="9.140625" style="3"/>
    <col min="6" max="6" width="9.140625" style="3" customWidth="1"/>
    <col min="7" max="8" width="13.140625" style="3" customWidth="1"/>
    <col min="9" max="16384" width="9.140625" style="3"/>
  </cols>
  <sheetData>
    <row r="1" spans="1:8" ht="15.75" x14ac:dyDescent="0.25">
      <c r="A1" s="24" t="s">
        <v>62</v>
      </c>
    </row>
    <row r="2" spans="1:8" s="11" customFormat="1" ht="31.5" x14ac:dyDescent="0.25">
      <c r="A2" s="1" t="s">
        <v>18</v>
      </c>
      <c r="B2" s="1"/>
      <c r="C2" s="1" t="s">
        <v>31</v>
      </c>
      <c r="D2" s="1" t="s">
        <v>29</v>
      </c>
      <c r="E2" s="1" t="s">
        <v>18</v>
      </c>
      <c r="F2" s="1" t="s">
        <v>30</v>
      </c>
      <c r="G2" s="1" t="s">
        <v>29</v>
      </c>
      <c r="H2" s="1" t="s">
        <v>28</v>
      </c>
    </row>
    <row r="3" spans="1:8" x14ac:dyDescent="0.2">
      <c r="A3" s="13">
        <v>2000</v>
      </c>
      <c r="B3" s="13" t="s">
        <v>33</v>
      </c>
    </row>
    <row r="4" spans="1:8" x14ac:dyDescent="0.2">
      <c r="A4" s="13">
        <v>2001</v>
      </c>
      <c r="B4" s="13" t="s">
        <v>32</v>
      </c>
    </row>
    <row r="5" spans="1:8" x14ac:dyDescent="0.2">
      <c r="A5" s="13">
        <v>2002</v>
      </c>
      <c r="B5" s="13">
        <v>1807</v>
      </c>
    </row>
    <row r="6" spans="1:8" x14ac:dyDescent="0.2">
      <c r="A6" s="13">
        <v>2003</v>
      </c>
      <c r="B6" s="13">
        <v>731</v>
      </c>
    </row>
    <row r="7" spans="1:8" x14ac:dyDescent="0.2">
      <c r="A7" s="13">
        <v>2004</v>
      </c>
      <c r="B7" s="13">
        <v>974</v>
      </c>
    </row>
    <row r="8" spans="1:8" x14ac:dyDescent="0.2">
      <c r="A8" s="13">
        <v>2005</v>
      </c>
      <c r="B8" s="13">
        <v>789</v>
      </c>
    </row>
    <row r="9" spans="1:8" x14ac:dyDescent="0.2">
      <c r="A9" s="13">
        <v>2006</v>
      </c>
      <c r="B9" s="13">
        <v>396</v>
      </c>
      <c r="C9" s="3">
        <v>22633</v>
      </c>
      <c r="D9" s="3">
        <f t="shared" ref="D9:D17" si="0">C9/B9</f>
        <v>57.154040404040401</v>
      </c>
      <c r="E9" s="3">
        <v>2006</v>
      </c>
      <c r="G9" s="3">
        <v>57.154040404040401</v>
      </c>
    </row>
    <row r="10" spans="1:8" x14ac:dyDescent="0.2">
      <c r="A10" s="13">
        <v>2007</v>
      </c>
      <c r="B10" s="13">
        <v>262</v>
      </c>
      <c r="C10" s="3">
        <v>9536</v>
      </c>
      <c r="D10" s="3">
        <f t="shared" si="0"/>
        <v>36.396946564885496</v>
      </c>
      <c r="E10" s="3">
        <v>2007</v>
      </c>
      <c r="G10" s="3">
        <v>36.396946564885496</v>
      </c>
      <c r="H10" s="3">
        <v>3.9323112269694692E-3</v>
      </c>
    </row>
    <row r="11" spans="1:8" x14ac:dyDescent="0.2">
      <c r="A11" s="13">
        <v>2008</v>
      </c>
      <c r="B11" s="13">
        <v>399</v>
      </c>
      <c r="C11" s="3">
        <v>11253</v>
      </c>
      <c r="D11" s="3">
        <f t="shared" si="0"/>
        <v>28.203007518796994</v>
      </c>
      <c r="E11" s="3">
        <v>2008</v>
      </c>
      <c r="F11" s="3">
        <v>399</v>
      </c>
      <c r="G11" s="3">
        <v>28.203007518796994</v>
      </c>
      <c r="H11" s="3">
        <v>4.7713926174496643E-2</v>
      </c>
    </row>
    <row r="12" spans="1:8" x14ac:dyDescent="0.2">
      <c r="A12" s="13">
        <v>2009</v>
      </c>
      <c r="B12" s="13">
        <v>89</v>
      </c>
      <c r="C12" s="3">
        <v>15444</v>
      </c>
      <c r="D12" s="3">
        <f t="shared" si="0"/>
        <v>173.52808988764045</v>
      </c>
      <c r="E12" s="3">
        <v>2009</v>
      </c>
      <c r="F12" s="3">
        <v>89</v>
      </c>
      <c r="G12" s="3">
        <v>173.52808988764045</v>
      </c>
      <c r="H12" s="3">
        <v>5.5451879498800323E-2</v>
      </c>
    </row>
    <row r="13" spans="1:8" x14ac:dyDescent="0.2">
      <c r="A13" s="13">
        <v>2010</v>
      </c>
      <c r="B13" s="13">
        <v>455</v>
      </c>
      <c r="C13" s="3">
        <v>11862</v>
      </c>
      <c r="D13" s="3">
        <f t="shared" si="0"/>
        <v>26.07032967032967</v>
      </c>
      <c r="E13" s="3">
        <v>2010</v>
      </c>
      <c r="F13" s="3">
        <v>455</v>
      </c>
      <c r="G13" s="3">
        <v>26.07032967032967</v>
      </c>
      <c r="H13" s="3">
        <v>2.0590520590520592E-2</v>
      </c>
    </row>
    <row r="14" spans="1:8" x14ac:dyDescent="0.2">
      <c r="A14" s="13">
        <v>2011</v>
      </c>
      <c r="B14" s="13">
        <v>624</v>
      </c>
      <c r="C14" s="3">
        <v>35788</v>
      </c>
      <c r="D14" s="3">
        <f t="shared" si="0"/>
        <v>57.352564102564102</v>
      </c>
      <c r="E14" s="3">
        <v>2011</v>
      </c>
      <c r="F14" s="3">
        <v>624</v>
      </c>
      <c r="G14" s="3">
        <v>57.352564102564102</v>
      </c>
      <c r="H14" s="3">
        <v>1.3066936435676952E-2</v>
      </c>
    </row>
    <row r="15" spans="1:8" x14ac:dyDescent="0.2">
      <c r="A15" s="13">
        <v>2012</v>
      </c>
      <c r="B15" s="13">
        <v>318</v>
      </c>
      <c r="C15" s="3">
        <v>35712</v>
      </c>
      <c r="D15" s="3">
        <f t="shared" si="0"/>
        <v>112.30188679245283</v>
      </c>
      <c r="E15" s="3">
        <v>2012</v>
      </c>
      <c r="F15" s="3">
        <v>318</v>
      </c>
      <c r="G15" s="3">
        <v>112.30188679245283</v>
      </c>
      <c r="H15" s="3">
        <v>2.0062590812562869E-2</v>
      </c>
    </row>
    <row r="16" spans="1:8" x14ac:dyDescent="0.2">
      <c r="A16" s="13">
        <v>2013</v>
      </c>
      <c r="B16" s="13">
        <v>155</v>
      </c>
      <c r="C16" s="3">
        <v>25289</v>
      </c>
      <c r="D16" s="3">
        <f t="shared" si="0"/>
        <v>163.15483870967742</v>
      </c>
      <c r="E16" s="3">
        <v>2013</v>
      </c>
      <c r="F16" s="3">
        <v>155</v>
      </c>
      <c r="G16" s="3">
        <v>163.15483870967742</v>
      </c>
      <c r="H16" s="3">
        <v>1.2572804659498208E-2</v>
      </c>
    </row>
    <row r="17" spans="1:8" x14ac:dyDescent="0.2">
      <c r="A17" s="13">
        <v>2014</v>
      </c>
      <c r="B17" s="13">
        <v>718</v>
      </c>
      <c r="C17" s="3">
        <v>24020</v>
      </c>
      <c r="D17" s="3">
        <f t="shared" si="0"/>
        <v>33.454038997214482</v>
      </c>
      <c r="E17" s="3">
        <v>2014</v>
      </c>
      <c r="F17" s="14">
        <v>718</v>
      </c>
      <c r="G17" s="3">
        <v>33.454039999999999</v>
      </c>
      <c r="H17" s="3">
        <f>581/C15</f>
        <v>1.6269041218637991E-2</v>
      </c>
    </row>
    <row r="18" spans="1:8" x14ac:dyDescent="0.2">
      <c r="A18" s="13">
        <v>2015</v>
      </c>
      <c r="B18" s="13">
        <v>449</v>
      </c>
    </row>
    <row r="19" spans="1:8" x14ac:dyDescent="0.2">
      <c r="A19" s="15">
        <v>2016</v>
      </c>
      <c r="B19" s="15">
        <v>581</v>
      </c>
    </row>
    <row r="37" spans="1:1" x14ac:dyDescent="0.2">
      <c r="A37" s="25"/>
    </row>
  </sheetData>
  <pageMargins left="0.7" right="0.7" top="0.75" bottom="0.75" header="0.3" footer="0.3"/>
  <pageSetup orientation="portrait"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workbookViewId="0"/>
  </sheetViews>
  <sheetFormatPr defaultRowHeight="15" x14ac:dyDescent="0.2"/>
  <cols>
    <col min="1" max="1" width="9.140625" style="3"/>
    <col min="2" max="2" width="13.28515625" style="3" customWidth="1"/>
    <col min="3" max="3" width="20.140625" style="3" customWidth="1"/>
    <col min="4" max="16384" width="9.140625" style="3"/>
  </cols>
  <sheetData>
    <row r="1" spans="1:7" ht="15.75" x14ac:dyDescent="0.25">
      <c r="A1" s="8" t="s">
        <v>63</v>
      </c>
    </row>
    <row r="2" spans="1:7" ht="47.25" x14ac:dyDescent="0.2">
      <c r="A2" s="16" t="s">
        <v>18</v>
      </c>
      <c r="B2" s="17" t="s">
        <v>38</v>
      </c>
      <c r="C2" s="17" t="s">
        <v>39</v>
      </c>
      <c r="D2" s="18"/>
      <c r="E2" s="18"/>
      <c r="F2" s="18"/>
      <c r="G2" s="18"/>
    </row>
    <row r="3" spans="1:7" x14ac:dyDescent="0.2">
      <c r="A3" s="18">
        <v>2009</v>
      </c>
      <c r="B3" s="18">
        <v>2438</v>
      </c>
      <c r="C3" s="19">
        <v>2552.5350038402457</v>
      </c>
      <c r="D3" s="18"/>
      <c r="E3" s="18"/>
      <c r="F3" s="18"/>
      <c r="G3" s="18"/>
    </row>
    <row r="4" spans="1:7" x14ac:dyDescent="0.2">
      <c r="A4" s="18">
        <v>2010</v>
      </c>
      <c r="B4" s="18"/>
      <c r="C4" s="19">
        <v>2552.5350038402457</v>
      </c>
      <c r="D4" s="18"/>
      <c r="E4" s="18"/>
      <c r="F4" s="18"/>
      <c r="G4" s="18"/>
    </row>
    <row r="5" spans="1:7" x14ac:dyDescent="0.2">
      <c r="A5" s="18">
        <v>2011</v>
      </c>
      <c r="B5" s="18">
        <v>1455</v>
      </c>
      <c r="C5" s="19">
        <v>2552.5350038402457</v>
      </c>
      <c r="D5" s="18"/>
      <c r="E5" s="18"/>
      <c r="F5" s="18"/>
      <c r="G5" s="18"/>
    </row>
    <row r="6" spans="1:7" x14ac:dyDescent="0.2">
      <c r="A6" s="18">
        <v>2012</v>
      </c>
      <c r="B6" s="18">
        <v>3401</v>
      </c>
      <c r="C6" s="19">
        <v>2552.5350038402457</v>
      </c>
      <c r="D6" s="18"/>
      <c r="E6" s="18"/>
      <c r="F6" s="18"/>
      <c r="G6" s="18"/>
    </row>
    <row r="7" spans="1:7" x14ac:dyDescent="0.2">
      <c r="A7" s="18">
        <v>2013</v>
      </c>
      <c r="B7" s="18">
        <v>3487</v>
      </c>
      <c r="C7" s="19">
        <v>2552.5350038402457</v>
      </c>
      <c r="D7" s="18"/>
      <c r="E7" s="18"/>
      <c r="F7" s="18"/>
      <c r="G7" s="18"/>
    </row>
    <row r="8" spans="1:7" x14ac:dyDescent="0.2">
      <c r="A8" s="18">
        <v>2014</v>
      </c>
      <c r="B8" s="18"/>
      <c r="C8" s="19">
        <v>2552.5350038402457</v>
      </c>
      <c r="D8" s="18"/>
      <c r="E8" s="18"/>
      <c r="F8" s="18"/>
      <c r="G8" s="18"/>
    </row>
    <row r="9" spans="1:7" x14ac:dyDescent="0.2">
      <c r="A9" s="18">
        <v>2015</v>
      </c>
      <c r="B9" s="18">
        <v>1856</v>
      </c>
      <c r="C9" s="19">
        <v>2552.5350038402457</v>
      </c>
      <c r="D9" s="18"/>
      <c r="E9" s="18"/>
      <c r="F9" s="18"/>
      <c r="G9" s="18"/>
    </row>
    <row r="10" spans="1:7" x14ac:dyDescent="0.2">
      <c r="A10" s="18">
        <v>2016</v>
      </c>
      <c r="B10" s="20">
        <v>2678.2100230414749</v>
      </c>
      <c r="C10" s="19">
        <v>2552.5350038402457</v>
      </c>
      <c r="D10" s="18"/>
      <c r="E10" s="18"/>
      <c r="F10" s="18"/>
      <c r="G10" s="18"/>
    </row>
    <row r="11" spans="1:7" x14ac:dyDescent="0.2">
      <c r="D11" s="18"/>
      <c r="E11" s="21"/>
      <c r="F11" s="18"/>
      <c r="G11" s="18"/>
    </row>
    <row r="12" spans="1:7" x14ac:dyDescent="0.2">
      <c r="A12" s="18"/>
      <c r="B12" s="18"/>
      <c r="C12" s="18"/>
      <c r="D12" s="18"/>
      <c r="E12" s="18"/>
      <c r="F12" s="18"/>
      <c r="G12" s="18"/>
    </row>
  </sheetData>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
  <sheetViews>
    <sheetView workbookViewId="0">
      <selection activeCell="C6" sqref="C6"/>
    </sheetView>
  </sheetViews>
  <sheetFormatPr defaultRowHeight="15" x14ac:dyDescent="0.2"/>
  <cols>
    <col min="1" max="1" width="15.7109375" style="3" customWidth="1"/>
    <col min="2" max="2" width="9.140625" style="3"/>
    <col min="3" max="3" width="19.42578125" style="3" customWidth="1"/>
    <col min="4" max="4" width="14.140625" style="3" customWidth="1"/>
    <col min="5" max="5" width="18.28515625" style="3" customWidth="1"/>
    <col min="6" max="6" width="16.28515625" style="3" customWidth="1"/>
    <col min="7" max="7" width="20.140625" style="3" customWidth="1"/>
    <col min="8" max="8" width="16.5703125" style="3" customWidth="1"/>
    <col min="9" max="9" width="15.5703125" style="3" customWidth="1"/>
    <col min="10" max="16384" width="9.140625" style="3"/>
  </cols>
  <sheetData>
    <row r="1" spans="1:10" ht="15.75" x14ac:dyDescent="0.25">
      <c r="A1" s="8" t="s">
        <v>25</v>
      </c>
      <c r="B1" s="8" t="s">
        <v>18</v>
      </c>
      <c r="C1" s="8" t="s">
        <v>24</v>
      </c>
      <c r="D1" s="8" t="s">
        <v>23</v>
      </c>
      <c r="E1" s="8" t="s">
        <v>22</v>
      </c>
      <c r="F1" s="8" t="s">
        <v>21</v>
      </c>
      <c r="G1" s="8" t="s">
        <v>40</v>
      </c>
      <c r="H1" s="8" t="s">
        <v>20</v>
      </c>
      <c r="I1" s="8" t="s">
        <v>41</v>
      </c>
      <c r="J1" s="8"/>
    </row>
    <row r="2" spans="1:10" x14ac:dyDescent="0.2">
      <c r="A2" s="3" t="s">
        <v>7</v>
      </c>
      <c r="B2" s="3">
        <v>2015</v>
      </c>
      <c r="C2" s="22">
        <v>17628</v>
      </c>
      <c r="D2" s="7">
        <v>20.2</v>
      </c>
      <c r="E2" s="3">
        <v>251</v>
      </c>
      <c r="F2" s="22">
        <v>3024</v>
      </c>
      <c r="G2" s="7">
        <v>12.6</v>
      </c>
      <c r="H2" s="22">
        <v>1158</v>
      </c>
      <c r="I2" s="7">
        <v>5.7</v>
      </c>
    </row>
    <row r="3" spans="1:10" x14ac:dyDescent="0.2">
      <c r="B3" s="3">
        <v>2016</v>
      </c>
      <c r="C3" s="22">
        <v>20014</v>
      </c>
      <c r="D3" s="7">
        <v>3.2</v>
      </c>
      <c r="E3" s="3">
        <v>298</v>
      </c>
      <c r="F3" s="22">
        <v>3608</v>
      </c>
      <c r="G3" s="7">
        <v>12.1</v>
      </c>
      <c r="H3" s="22">
        <v>2456</v>
      </c>
      <c r="I3" s="7">
        <v>8.1999999999999993</v>
      </c>
    </row>
    <row r="4" spans="1:10" x14ac:dyDescent="0.2">
      <c r="A4" s="3" t="s">
        <v>6</v>
      </c>
      <c r="B4" s="3">
        <v>2015</v>
      </c>
      <c r="C4" s="22">
        <v>8100</v>
      </c>
      <c r="D4" s="7">
        <v>8.3000000000000007</v>
      </c>
      <c r="E4" s="3">
        <v>143</v>
      </c>
      <c r="F4" s="22">
        <v>1768</v>
      </c>
      <c r="G4" s="7">
        <v>12.7</v>
      </c>
      <c r="H4" s="22">
        <v>1259</v>
      </c>
      <c r="I4" s="7">
        <v>8.5</v>
      </c>
    </row>
    <row r="5" spans="1:10" x14ac:dyDescent="0.2">
      <c r="B5" s="3">
        <v>2016</v>
      </c>
      <c r="C5" s="22">
        <v>8336</v>
      </c>
      <c r="D5" s="7">
        <v>0.1</v>
      </c>
      <c r="E5" s="3">
        <v>104</v>
      </c>
      <c r="F5" s="22">
        <v>1505</v>
      </c>
      <c r="G5" s="7">
        <v>14.5</v>
      </c>
      <c r="H5" s="3">
        <v>616</v>
      </c>
      <c r="I5" s="7">
        <v>5.9</v>
      </c>
    </row>
    <row r="6" spans="1:10" x14ac:dyDescent="0.2">
      <c r="A6" s="3" t="s">
        <v>5</v>
      </c>
      <c r="B6" s="3">
        <v>2015</v>
      </c>
      <c r="C6" s="22">
        <v>9392</v>
      </c>
      <c r="D6" s="7">
        <v>13</v>
      </c>
      <c r="E6" s="3">
        <v>77</v>
      </c>
      <c r="F6" s="22">
        <v>2291</v>
      </c>
      <c r="G6" s="7">
        <v>29</v>
      </c>
      <c r="H6" s="3">
        <v>388</v>
      </c>
      <c r="I6" s="7">
        <v>4</v>
      </c>
    </row>
    <row r="7" spans="1:10" x14ac:dyDescent="0.2">
      <c r="B7" s="3">
        <v>2016</v>
      </c>
      <c r="C7" s="22">
        <v>9601</v>
      </c>
      <c r="D7" s="23">
        <v>12.9</v>
      </c>
      <c r="E7" s="3">
        <v>67</v>
      </c>
      <c r="F7" s="22">
        <v>1794</v>
      </c>
      <c r="G7" s="7">
        <v>26.8</v>
      </c>
      <c r="H7" s="3">
        <v>143</v>
      </c>
      <c r="I7" s="7">
        <v>2.1</v>
      </c>
    </row>
    <row r="8" spans="1:10" x14ac:dyDescent="0.2">
      <c r="A8" s="3" t="s">
        <v>4</v>
      </c>
      <c r="B8" s="3">
        <v>2015</v>
      </c>
      <c r="C8" s="22">
        <v>7530</v>
      </c>
      <c r="D8" s="7">
        <v>15.3</v>
      </c>
      <c r="E8" s="3">
        <v>107</v>
      </c>
      <c r="F8" s="3">
        <v>76</v>
      </c>
      <c r="G8" s="7">
        <v>2.8</v>
      </c>
      <c r="H8" s="3">
        <v>46</v>
      </c>
      <c r="I8" s="7">
        <v>14.9</v>
      </c>
    </row>
    <row r="9" spans="1:10" x14ac:dyDescent="0.2">
      <c r="B9" s="3">
        <v>2016</v>
      </c>
      <c r="C9" s="22">
        <v>13157</v>
      </c>
      <c r="D9" s="7">
        <v>15.3</v>
      </c>
      <c r="E9" s="3">
        <v>122</v>
      </c>
      <c r="F9" s="3">
        <v>925</v>
      </c>
      <c r="G9" s="7">
        <v>7.6</v>
      </c>
      <c r="H9" s="3">
        <v>998</v>
      </c>
      <c r="I9" s="7">
        <v>8.1999999999999993</v>
      </c>
    </row>
    <row r="10" spans="1:10" x14ac:dyDescent="0.2">
      <c r="A10" s="3" t="s">
        <v>19</v>
      </c>
      <c r="B10" s="3">
        <v>2015</v>
      </c>
      <c r="C10" s="22">
        <v>42650</v>
      </c>
      <c r="D10" s="7">
        <v>15.5</v>
      </c>
      <c r="E10" s="3">
        <v>578</v>
      </c>
      <c r="F10" s="22">
        <v>7159</v>
      </c>
      <c r="G10" s="7">
        <v>12.4</v>
      </c>
      <c r="H10" s="22">
        <v>2851</v>
      </c>
      <c r="I10" s="7">
        <v>4.9000000000000004</v>
      </c>
    </row>
    <row r="11" spans="1:10" x14ac:dyDescent="0.2">
      <c r="B11" s="3">
        <v>2016</v>
      </c>
      <c r="C11" s="22">
        <v>53730</v>
      </c>
      <c r="D11" s="7">
        <v>7.9</v>
      </c>
      <c r="E11" s="3">
        <v>591</v>
      </c>
      <c r="F11" s="22">
        <v>7832</v>
      </c>
      <c r="G11" s="7">
        <v>13.3</v>
      </c>
      <c r="H11" s="22">
        <v>4213</v>
      </c>
      <c r="I11" s="7">
        <v>7.1</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1.1.2</vt:lpstr>
      <vt:lpstr>1.1.3&amp;4 RAW data</vt:lpstr>
      <vt:lpstr>Fig 1.1.3</vt:lpstr>
      <vt:lpstr>Fig 1.1.4</vt:lpstr>
      <vt:lpstr>1.1.5</vt:lpstr>
      <vt:lpstr>1.1.6</vt:lpstr>
      <vt:lpstr>1.1.7</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Atkinson, Kristine@Wildlife</cp:lastModifiedBy>
  <cp:lastPrinted>2019-01-11T23:14:29Z</cp:lastPrinted>
  <dcterms:created xsi:type="dcterms:W3CDTF">2016-03-09T22:41:35Z</dcterms:created>
  <dcterms:modified xsi:type="dcterms:W3CDTF">2019-04-09T19:37:38Z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John.Kelly@Wildlife.ca.gov</vt:lpwstr>
  </property>
  <property fmtid="{D5CDD505-2E9C-101B-9397-08002B2CF9AE}" pid="5" name="MSIP_Label_6e685f86-ed8d-482b-be3a-2b7af73f9b7f_SetDate">
    <vt:lpwstr>2018-10-02T22:28:26.9250102Z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